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cleaning rota" sheetId="1" state="visible" r:id="rId3"/>
    <sheet name="Rotating rota" sheetId="2" state="visible" r:id="rId4"/>
    <sheet name="How to use" sheetId="3" state="visible" r:id="rId5"/>
  </sheets>
  <definedNames>
    <definedName function="false" hidden="false" localSheetId="1" name="_xlnm.Print_Area" vbProcedure="false">'Rotating rota'!$A$1:$M$17</definedName>
    <definedName function="false" hidden="false" localSheetId="0" name="_xlnm.Print_Area" vbProcedure="false">'Weekly cleaning rota'!$A$1:$L$28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<sst xmlns="http://schemas.openxmlformats.org/spreadsheetml/2006/main" count="83" uniqueCount="44">
  <si>
    <t xml:space="preserve">CLEANING ROTA</t>
  </si>
  <si>
    <t xml:space="preserve">Pick who does each job on each day. The count at the bottom shows how many jobs each person has this week.</t>
  </si>
  <si>
    <t xml:space="preserve">Week starting</t>
  </si>
  <si>
    <t xml:space="preserve">Job</t>
  </si>
  <si>
    <t xml:space="preserve">People</t>
  </si>
  <si>
    <t xml:space="preserve">EVERY DAY</t>
  </si>
  <si>
    <t xml:space="preserve">Alex</t>
  </si>
  <si>
    <t xml:space="preserve">Washing up / dishwasher</t>
  </si>
  <si>
    <t xml:space="preserve">Sam</t>
  </si>
  <si>
    <t xml:space="preserve">Jo</t>
  </si>
  <si>
    <t xml:space="preserve">Kai</t>
  </si>
  <si>
    <t xml:space="preserve">Wipe kitchen sides</t>
  </si>
  <si>
    <t xml:space="preserve">Tidy living room</t>
  </si>
  <si>
    <t xml:space="preserve">ONCE A WEEK</t>
  </si>
  <si>
    <t xml:space="preserve">Hoover downstairs</t>
  </si>
  <si>
    <t xml:space="preserve">Hoover upstairs</t>
  </si>
  <si>
    <t xml:space="preserve">Clean bathroom</t>
  </si>
  <si>
    <t xml:space="preserve">Type up to six names. They appear in the drop-down lists.</t>
  </si>
  <si>
    <t xml:space="preserve">Clean toilet</t>
  </si>
  <si>
    <t xml:space="preserve">Mop kitchen floor</t>
  </si>
  <si>
    <t xml:space="preserve">Dust</t>
  </si>
  <si>
    <t xml:space="preserve">Bins and recycling out</t>
  </si>
  <si>
    <t xml:space="preserve">Change bed sheets</t>
  </si>
  <si>
    <t xml:space="preserve">Clean fridge</t>
  </si>
  <si>
    <t xml:space="preserve">Laundry</t>
  </si>
  <si>
    <t xml:space="preserve">Jobs this week</t>
  </si>
  <si>
    <t xml:space="preserve">ROTATING CLEANING ROTA</t>
  </si>
  <si>
    <t xml:space="preserve">Type the names and jobs once. Everyone moves on to the next job each week, so it stays fair.</t>
  </si>
  <si>
    <t xml:space="preserve">First week starting</t>
  </si>
  <si>
    <t xml:space="preserve">Hoover</t>
  </si>
  <si>
    <t xml:space="preserve">Clean kitchen</t>
  </si>
  <si>
    <t xml:space="preserve">Bins and recycling</t>
  </si>
  <si>
    <t xml:space="preserve">Dust and tidy</t>
  </si>
  <si>
    <t xml:space="preserve">Fill names from the top, with no gaps.</t>
  </si>
  <si>
    <t xml:space="preserve">With more jobs than people, some people get two jobs a week; with more people than jobs, someone gets a week off.</t>
  </si>
  <si>
    <t xml:space="preserve">After 8 weeks, change the first week starting date to carry on.</t>
  </si>
  <si>
    <t xml:space="preserve">How to use this cleaning rota</t>
  </si>
  <si>
    <t xml:space="preserve">1.  The names and jobs are an example. Type over them with your own.</t>
  </si>
  <si>
    <t xml:space="preserve">2.  Weekly cleaning rota tab: type up to six names in the People list, then pick a name for each job and day from the drop-down. Leave a box empty if the job isn't needed that day. "Jobs this week" counts how many each person has, so you can share them out fairly.</t>
  </si>
  <si>
    <t xml:space="preserve">3.  Rotating rota tab: type the names and the jobs once. The rota fills itself in for 8 weeks, moving everyone on to the next job each week.</t>
  </si>
  <si>
    <t xml:space="preserve">4.  Add or remove jobs in the Job column. Type names in the People list from the top with no gaps.</t>
  </si>
  <si>
    <t xml:space="preserve">5.  Print it and stick it on the fridge: File, Print. Each tab fits on one A4 page.</t>
  </si>
  <si>
    <t xml:space="preserve">6.  Google Sheets: upload this file to Google Drive and open it with Google Sheets. The formulas and drop-down lists carry on working.</t>
  </si>
  <si>
    <t xml:space="preserve">7.  Free template from uziapps.com, the makers of EdgeNote.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</si>
</sst>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d\ d\ mmm"/>
    <numFmt numFmtId="166" formatCode="ddd\ d"/>
    <numFmt numFmtId="167" formatCode="General"/>
    <numFmt numFmtId="168" formatCode="ddd\ d\ mmm\ yyyy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i val="true"/>
      <sz val="9"/>
      <color rgb="FF5A6A80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1"/>
      <color rgb="FF0F1F4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173F96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10"/>
      <color rgb="FF0F1F45"/>
      <name val="Arial"/>
      <family val="0"/>
      <charset val="1"/>
    </font>
    <font>
      <i val="true"/>
      <sz val="7.5"/>
      <color rgb="FF5A6A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F1F45"/>
      <name val="Arial"/>
      <family val="0"/>
      <charset val="1"/>
    </font>
    <font>
      <sz val="8"/>
      <color rgb="FF5A6A80"/>
      <name val="Arial"/>
      <family val="0"/>
      <charset val="1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EF3FC"/>
        <bgColor rgb="FFEAF6EE"/>
      </patternFill>
    </fill>
    <fill>
      <patternFill patternType="solid">
        <fgColor rgb="FF173F96"/>
        <bgColor rgb="FF0F1F45"/>
      </patternFill>
    </fill>
    <fill>
      <patternFill patternType="solid">
        <fgColor rgb="FF0F1F45"/>
        <bgColor rgb="FF333333"/>
      </patternFill>
    </fill>
    <fill>
      <patternFill patternType="solid">
        <fgColor rgb="FF15803D"/>
        <bgColor rgb="FF008080"/>
      </patternFill>
    </fill>
    <fill>
      <patternFill patternType="solid">
        <fgColor rgb="FFEAF6EE"/>
        <bgColor rgb="FFEEF3FC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6EE"/>
      </left>
      <right style="thin">
        <color rgb="FFC9D6EE"/>
      </right>
      <top style="thin">
        <color rgb="FFC9D6EE"/>
      </top>
      <bottom style="thin">
        <color rgb="FFC9D6EE"/>
      </bottom>
      <diagonal/>
    </border>
    <border diagonalUp="false" diagonalDown="false">
      <left style="thin">
        <color rgb="FFC9D6EE"/>
      </left>
      <right/>
      <top style="thin">
        <color rgb="FFC9D6EE"/>
      </top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EAF6EE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9" min="3" style="0" width="11"/>
    <col collapsed="false" customWidth="true" hidden="false" outlineLevel="0" max="10" min="10" style="0" width="3"/>
    <col collapsed="false" customWidth="true" hidden="false" outlineLevel="0" max="11" min="11" style="0" width="18"/>
    <col collapsed="false" customWidth="true" hidden="false" outlineLevel="0" max="12" min="12" style="0" width="2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n">
        <v>46328</v>
      </c>
      <c r="D4" s="4"/>
    </row>
    <row r="6" customFormat="false" ht="30" hidden="false" customHeight="true" outlineLevel="0" collapsed="false">
      <c r="B6" s="5" t="s">
        <v>3</v>
      </c>
      <c r="C6" s="6" t="n">
        <f aca="false">$C$4+0</f>
        <v>46328</v>
      </c>
      <c r="D6" s="7" t="n">
        <f aca="false">$C$4+1</f>
        <v>46329</v>
      </c>
      <c r="E6" s="6" t="n">
        <f aca="false">$C$4+2</f>
        <v>46330</v>
      </c>
      <c r="F6" s="7" t="n">
        <f aca="false">$C$4+3</f>
        <v>46331</v>
      </c>
      <c r="G6" s="6" t="n">
        <f aca="false">$C$4+4</f>
        <v>46332</v>
      </c>
      <c r="H6" s="7" t="n">
        <f aca="false">$C$4+5</f>
        <v>46333</v>
      </c>
      <c r="I6" s="6" t="n">
        <f aca="false">$C$4+6</f>
        <v>46334</v>
      </c>
      <c r="K6" s="8" t="s">
        <v>4</v>
      </c>
    </row>
    <row r="7" customFormat="false" ht="15" hidden="false" customHeight="false" outlineLevel="0" collapsed="false">
      <c r="B7" s="9" t="s">
        <v>5</v>
      </c>
      <c r="C7" s="9"/>
      <c r="D7" s="9"/>
      <c r="E7" s="9"/>
      <c r="F7" s="9"/>
      <c r="G7" s="9"/>
      <c r="H7" s="9"/>
      <c r="I7" s="9"/>
      <c r="K7" s="10" t="s">
        <v>6</v>
      </c>
    </row>
    <row r="8" customFormat="false" ht="18.75" hidden="false" customHeight="true" outlineLevel="0" collapsed="false">
      <c r="B8" s="11" t="s">
        <v>7</v>
      </c>
      <c r="C8" s="12" t="s">
        <v>6</v>
      </c>
      <c r="D8" s="12" t="s">
        <v>8</v>
      </c>
      <c r="E8" s="12" t="s">
        <v>9</v>
      </c>
      <c r="F8" s="12" t="s">
        <v>10</v>
      </c>
      <c r="G8" s="12" t="s">
        <v>6</v>
      </c>
      <c r="H8" s="12" t="s">
        <v>8</v>
      </c>
      <c r="I8" s="12" t="s">
        <v>9</v>
      </c>
      <c r="K8" s="10" t="s">
        <v>8</v>
      </c>
    </row>
    <row r="9" customFormat="false" ht="18.75" hidden="false" customHeight="true" outlineLevel="0" collapsed="false">
      <c r="B9" s="13" t="s">
        <v>11</v>
      </c>
      <c r="C9" s="14" t="s">
        <v>8</v>
      </c>
      <c r="D9" s="14" t="s">
        <v>9</v>
      </c>
      <c r="E9" s="14" t="s">
        <v>10</v>
      </c>
      <c r="F9" s="14" t="s">
        <v>6</v>
      </c>
      <c r="G9" s="14" t="s">
        <v>8</v>
      </c>
      <c r="H9" s="14" t="s">
        <v>9</v>
      </c>
      <c r="I9" s="14" t="s">
        <v>10</v>
      </c>
      <c r="K9" s="10" t="s">
        <v>9</v>
      </c>
    </row>
    <row r="10" customFormat="false" ht="18.75" hidden="false" customHeight="true" outlineLevel="0" collapsed="false">
      <c r="B10" s="11" t="s">
        <v>12</v>
      </c>
      <c r="C10" s="12" t="s">
        <v>9</v>
      </c>
      <c r="D10" s="12" t="s">
        <v>10</v>
      </c>
      <c r="E10" s="12" t="s">
        <v>6</v>
      </c>
      <c r="F10" s="12" t="s">
        <v>8</v>
      </c>
      <c r="G10" s="12" t="s">
        <v>9</v>
      </c>
      <c r="H10" s="12" t="s">
        <v>10</v>
      </c>
      <c r="I10" s="12" t="s">
        <v>6</v>
      </c>
      <c r="K10" s="10" t="s">
        <v>10</v>
      </c>
    </row>
    <row r="11" customFormat="false" ht="15" hidden="false" customHeight="false" outlineLevel="0" collapsed="false">
      <c r="B11" s="9" t="s">
        <v>13</v>
      </c>
      <c r="C11" s="9"/>
      <c r="D11" s="9"/>
      <c r="E11" s="9"/>
      <c r="F11" s="9"/>
      <c r="G11" s="9"/>
      <c r="H11" s="9"/>
      <c r="I11" s="9"/>
      <c r="K11" s="10"/>
    </row>
    <row r="12" customFormat="false" ht="18.75" hidden="false" customHeight="true" outlineLevel="0" collapsed="false">
      <c r="B12" s="11" t="s">
        <v>14</v>
      </c>
      <c r="C12" s="12"/>
      <c r="D12" s="12"/>
      <c r="E12" s="12" t="s">
        <v>8</v>
      </c>
      <c r="F12" s="12"/>
      <c r="G12" s="12"/>
      <c r="H12" s="12"/>
      <c r="I12" s="12"/>
      <c r="K12" s="10"/>
    </row>
    <row r="13" customFormat="false" ht="18.75" hidden="false" customHeight="true" outlineLevel="0" collapsed="false">
      <c r="B13" s="13" t="s">
        <v>15</v>
      </c>
      <c r="C13" s="14"/>
      <c r="D13" s="14"/>
      <c r="E13" s="14"/>
      <c r="F13" s="14"/>
      <c r="G13" s="14"/>
      <c r="H13" s="14" t="s">
        <v>9</v>
      </c>
      <c r="I13" s="14"/>
    </row>
    <row r="14" customFormat="false" ht="18.75" hidden="false" customHeight="true" outlineLevel="0" collapsed="false">
      <c r="B14" s="11" t="s">
        <v>16</v>
      </c>
      <c r="C14" s="12"/>
      <c r="D14" s="12"/>
      <c r="E14" s="12"/>
      <c r="F14" s="12"/>
      <c r="G14" s="12"/>
      <c r="H14" s="12"/>
      <c r="I14" s="12" t="s">
        <v>10</v>
      </c>
      <c r="K14" s="15" t="s">
        <v>17</v>
      </c>
    </row>
    <row r="15" customFormat="false" ht="18.75" hidden="false" customHeight="true" outlineLevel="0" collapsed="false">
      <c r="B15" s="13" t="s">
        <v>18</v>
      </c>
      <c r="C15" s="14"/>
      <c r="D15" s="14"/>
      <c r="E15" s="14"/>
      <c r="F15" s="14" t="s">
        <v>6</v>
      </c>
      <c r="G15" s="14"/>
      <c r="H15" s="14"/>
      <c r="I15" s="14"/>
      <c r="K15" s="15"/>
    </row>
    <row r="16" customFormat="false" ht="18.75" hidden="false" customHeight="true" outlineLevel="0" collapsed="false">
      <c r="B16" s="11" t="s">
        <v>19</v>
      </c>
      <c r="C16" s="12"/>
      <c r="D16" s="12"/>
      <c r="E16" s="12"/>
      <c r="F16" s="12"/>
      <c r="G16" s="12"/>
      <c r="H16" s="12"/>
      <c r="I16" s="12" t="s">
        <v>8</v>
      </c>
      <c r="K16" s="15"/>
    </row>
    <row r="17" customFormat="false" ht="18.75" hidden="false" customHeight="true" outlineLevel="0" collapsed="false">
      <c r="B17" s="13" t="s">
        <v>20</v>
      </c>
      <c r="C17" s="14"/>
      <c r="D17" s="14"/>
      <c r="E17" s="14"/>
      <c r="F17" s="14"/>
      <c r="G17" s="14" t="s">
        <v>9</v>
      </c>
      <c r="H17" s="14"/>
      <c r="I17" s="14"/>
    </row>
    <row r="18" customFormat="false" ht="18.75" hidden="false" customHeight="true" outlineLevel="0" collapsed="false">
      <c r="B18" s="11" t="s">
        <v>21</v>
      </c>
      <c r="C18" s="12"/>
      <c r="D18" s="12" t="s">
        <v>10</v>
      </c>
      <c r="E18" s="12"/>
      <c r="F18" s="12"/>
      <c r="G18" s="12"/>
      <c r="H18" s="12"/>
      <c r="I18" s="12"/>
    </row>
    <row r="19" customFormat="false" ht="18.75" hidden="false" customHeight="true" outlineLevel="0" collapsed="false">
      <c r="B19" s="13" t="s">
        <v>22</v>
      </c>
      <c r="C19" s="14"/>
      <c r="D19" s="14"/>
      <c r="E19" s="14"/>
      <c r="F19" s="14"/>
      <c r="G19" s="14"/>
      <c r="H19" s="14" t="s">
        <v>6</v>
      </c>
      <c r="I19" s="14"/>
    </row>
    <row r="20" customFormat="false" ht="18.75" hidden="false" customHeight="true" outlineLevel="0" collapsed="false">
      <c r="B20" s="11" t="s">
        <v>23</v>
      </c>
      <c r="C20" s="12" t="s">
        <v>8</v>
      </c>
      <c r="D20" s="12"/>
      <c r="E20" s="12"/>
      <c r="F20" s="12"/>
      <c r="G20" s="12"/>
      <c r="H20" s="12"/>
      <c r="I20" s="12"/>
    </row>
    <row r="21" customFormat="false" ht="18.75" hidden="false" customHeight="true" outlineLevel="0" collapsed="false">
      <c r="B21" s="13" t="s">
        <v>24</v>
      </c>
      <c r="C21" s="14"/>
      <c r="D21" s="14"/>
      <c r="E21" s="14" t="s">
        <v>9</v>
      </c>
      <c r="F21" s="14"/>
      <c r="G21" s="14"/>
      <c r="H21" s="14"/>
      <c r="I21" s="14"/>
    </row>
    <row r="22" customFormat="false" ht="18.75" hidden="false" customHeight="true" outlineLevel="0" collapsed="false">
      <c r="B22" s="16"/>
      <c r="C22" s="17"/>
      <c r="D22" s="17"/>
      <c r="E22" s="17"/>
      <c r="F22" s="17"/>
      <c r="G22" s="17"/>
      <c r="H22" s="17"/>
      <c r="I22" s="17"/>
    </row>
    <row r="23" customFormat="false" ht="18.75" hidden="false" customHeight="true" outlineLevel="0" collapsed="false">
      <c r="B23" s="16"/>
      <c r="C23" s="17"/>
      <c r="D23" s="17"/>
      <c r="E23" s="17"/>
      <c r="F23" s="17"/>
      <c r="G23" s="17"/>
      <c r="H23" s="17"/>
      <c r="I23" s="17"/>
    </row>
    <row r="24" customFormat="false" ht="18.75" hidden="false" customHeight="true" outlineLevel="0" collapsed="false">
      <c r="B24" s="16"/>
      <c r="C24" s="17"/>
      <c r="D24" s="17"/>
      <c r="E24" s="17"/>
      <c r="F24" s="17"/>
      <c r="G24" s="17"/>
      <c r="H24" s="17"/>
      <c r="I24" s="17"/>
    </row>
    <row r="26" customFormat="false" ht="15" hidden="false" customHeight="false" outlineLevel="0" collapsed="false">
      <c r="B26" s="18" t="s">
        <v>25</v>
      </c>
      <c r="C26" s="19" t="str">
        <f aca="false">IF($K$7="","",$K$7)</f>
        <v>Alex</v>
      </c>
      <c r="D26" s="19" t="str">
        <f aca="false">IF($K$8="","",$K$8)</f>
        <v>Sam</v>
      </c>
      <c r="E26" s="19" t="str">
        <f aca="false">IF($K$9="","",$K$9)</f>
        <v>Jo</v>
      </c>
      <c r="F26" s="19" t="str">
        <f aca="false">IF($K$10="","",$K$10)</f>
        <v>Kai</v>
      </c>
      <c r="G26" s="19" t="str">
        <f aca="false">IF($K$11="","",$K$11)</f>
        <v/>
      </c>
      <c r="H26" s="19" t="str">
        <f aca="false">IF($K$12="","",$K$12)</f>
        <v/>
      </c>
      <c r="I26" s="20"/>
    </row>
    <row r="27" customFormat="false" ht="15" hidden="false" customHeight="false" outlineLevel="0" collapsed="false">
      <c r="C27" s="21" t="n">
        <f aca="false">IF($K$7="","",COUNTIF($C$8:$I$24,$K$7))</f>
        <v>7</v>
      </c>
      <c r="D27" s="21" t="n">
        <f aca="false">IF($K$8="","",COUNTIF($C$8:$I$24,$K$8))</f>
        <v>8</v>
      </c>
      <c r="E27" s="21" t="n">
        <f aca="false">IF($K$9="","",COUNTIF($C$8:$I$24,$K$9))</f>
        <v>9</v>
      </c>
      <c r="F27" s="21" t="n">
        <f aca="false">IF($K$10="","",COUNTIF($C$8:$I$24,$K$10))</f>
        <v>7</v>
      </c>
      <c r="G27" s="21" t="str">
        <f aca="false">IF($K$11="","",COUNTIF($C$8:$I$24,$K$11))</f>
        <v/>
      </c>
      <c r="H27" s="21" t="str">
        <f aca="false">IF($K$12="","",COUNTIF($C$8:$I$24,$K$12))</f>
        <v/>
      </c>
    </row>
  </sheetData>
  <mergeCells count="4">
    <mergeCell ref="C4:D4"/>
    <mergeCell ref="B7:I7"/>
    <mergeCell ref="B11:I11"/>
    <mergeCell ref="K14:K16"/>
  </mergeCells>
  <dataValidations count="1">
    <dataValidation allowBlank="true" errorStyle="stop" operator="between" showDropDown="false" showErrorMessage="false" showInputMessage="false" sqref="C8:I24" type="list">
      <formula1>$K$7:$K$12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10" min="3" style="0" width="11"/>
    <col collapsed="false" customWidth="true" hidden="false" outlineLevel="0" max="11" min="11" style="0" width="3"/>
    <col collapsed="false" customWidth="true" hidden="false" outlineLevel="0" max="12" min="12" style="0" width="18"/>
    <col collapsed="false" customWidth="true" hidden="false" outlineLevel="0" max="13" min="13" style="0" width="2"/>
  </cols>
  <sheetData>
    <row r="2" customFormat="false" ht="30" hidden="false" customHeight="true" outlineLevel="0" collapsed="false">
      <c r="B2" s="1" t="s">
        <v>26</v>
      </c>
    </row>
    <row r="3" customFormat="false" ht="15" hidden="false" customHeight="false" outlineLevel="0" collapsed="false">
      <c r="B3" s="2" t="s">
        <v>27</v>
      </c>
    </row>
    <row r="4" customFormat="false" ht="15" hidden="false" customHeight="false" outlineLevel="0" collapsed="false">
      <c r="B4" s="3" t="s">
        <v>28</v>
      </c>
      <c r="C4" s="22" t="n">
        <v>46328</v>
      </c>
      <c r="D4" s="22"/>
    </row>
    <row r="6" customFormat="false" ht="30" hidden="false" customHeight="true" outlineLevel="0" collapsed="false">
      <c r="B6" s="5" t="s">
        <v>3</v>
      </c>
      <c r="C6" s="23" t="str">
        <f aca="false">"Week "&amp;1&amp;CHAR(10)&amp;TEXT($C$4+0,"d mmm")</f>
        <v>Week 1
2 Nov</v>
      </c>
      <c r="D6" s="24" t="str">
        <f aca="false">"Week "&amp;2&amp;CHAR(10)&amp;TEXT($C$4+7,"d mmm")</f>
        <v>Week 2
9 Nov</v>
      </c>
      <c r="E6" s="23" t="str">
        <f aca="false">"Week "&amp;3&amp;CHAR(10)&amp;TEXT($C$4+14,"d mmm")</f>
        <v>Week 3
16 Nov</v>
      </c>
      <c r="F6" s="24" t="str">
        <f aca="false">"Week "&amp;4&amp;CHAR(10)&amp;TEXT($C$4+21,"d mmm")</f>
        <v>Week 4
23 Nov</v>
      </c>
      <c r="G6" s="23" t="str">
        <f aca="false">"Week "&amp;5&amp;CHAR(10)&amp;TEXT($C$4+28,"d mmm")</f>
        <v>Week 5
30 Nov</v>
      </c>
      <c r="H6" s="24" t="str">
        <f aca="false">"Week "&amp;6&amp;CHAR(10)&amp;TEXT($C$4+35,"d mmm")</f>
        <v>Week 6
7 Dec</v>
      </c>
      <c r="I6" s="23" t="str">
        <f aca="false">"Week "&amp;7&amp;CHAR(10)&amp;TEXT($C$4+42,"d mmm")</f>
        <v>Week 7
14 Dec</v>
      </c>
      <c r="J6" s="24" t="str">
        <f aca="false">"Week "&amp;8&amp;CHAR(10)&amp;TEXT($C$4+49,"d mmm")</f>
        <v>Week 8
21 Dec</v>
      </c>
      <c r="L6" s="8" t="s">
        <v>4</v>
      </c>
    </row>
    <row r="7" customFormat="false" ht="21.75" hidden="false" customHeight="true" outlineLevel="0" collapsed="false">
      <c r="B7" s="25" t="s">
        <v>29</v>
      </c>
      <c r="C7" s="12" t="str">
        <f aca="false">IF(OR($B7="",COUNTA($L$7:$L$12)=0),"",INDEX($L$7:$L$12,MOD(0+0,COUNTA($L$7:$L$12))+1))</f>
        <v>Alex</v>
      </c>
      <c r="D7" s="12" t="str">
        <f aca="false">IF(OR($B7="",COUNTA($L$7:$L$12)=0),"",INDEX($L$7:$L$12,MOD(0+1,COUNTA($L$7:$L$12))+1))</f>
        <v>Sam</v>
      </c>
      <c r="E7" s="12" t="str">
        <f aca="false">IF(OR($B7="",COUNTA($L$7:$L$12)=0),"",INDEX($L$7:$L$12,MOD(0+2,COUNTA($L$7:$L$12))+1))</f>
        <v>Jo</v>
      </c>
      <c r="F7" s="12" t="str">
        <f aca="false">IF(OR($B7="",COUNTA($L$7:$L$12)=0),"",INDEX($L$7:$L$12,MOD(0+3,COUNTA($L$7:$L$12))+1))</f>
        <v>Kai</v>
      </c>
      <c r="G7" s="12" t="str">
        <f aca="false">IF(OR($B7="",COUNTA($L$7:$L$12)=0),"",INDEX($L$7:$L$12,MOD(0+4,COUNTA($L$7:$L$12))+1))</f>
        <v>Alex</v>
      </c>
      <c r="H7" s="12" t="str">
        <f aca="false">IF(OR($B7="",COUNTA($L$7:$L$12)=0),"",INDEX($L$7:$L$12,MOD(0+5,COUNTA($L$7:$L$12))+1))</f>
        <v>Sam</v>
      </c>
      <c r="I7" s="12" t="str">
        <f aca="false">IF(OR($B7="",COUNTA($L$7:$L$12)=0),"",INDEX($L$7:$L$12,MOD(0+6,COUNTA($L$7:$L$12))+1))</f>
        <v>Jo</v>
      </c>
      <c r="J7" s="12" t="str">
        <f aca="false">IF(OR($B7="",COUNTA($L$7:$L$12)=0),"",INDEX($L$7:$L$12,MOD(0+7,COUNTA($L$7:$L$12))+1))</f>
        <v>Kai</v>
      </c>
      <c r="L7" s="10" t="s">
        <v>6</v>
      </c>
    </row>
    <row r="8" customFormat="false" ht="21.75" hidden="false" customHeight="true" outlineLevel="0" collapsed="false">
      <c r="B8" s="26" t="s">
        <v>16</v>
      </c>
      <c r="C8" s="14" t="str">
        <f aca="false">IF(OR($B8="",COUNTA($L$7:$L$12)=0),"",INDEX($L$7:$L$12,MOD(1+0,COUNTA($L$7:$L$12))+1))</f>
        <v>Sam</v>
      </c>
      <c r="D8" s="14" t="str">
        <f aca="false">IF(OR($B8="",COUNTA($L$7:$L$12)=0),"",INDEX($L$7:$L$12,MOD(1+1,COUNTA($L$7:$L$12))+1))</f>
        <v>Jo</v>
      </c>
      <c r="E8" s="14" t="str">
        <f aca="false">IF(OR($B8="",COUNTA($L$7:$L$12)=0),"",INDEX($L$7:$L$12,MOD(1+2,COUNTA($L$7:$L$12))+1))</f>
        <v>Kai</v>
      </c>
      <c r="F8" s="14" t="str">
        <f aca="false">IF(OR($B8="",COUNTA($L$7:$L$12)=0),"",INDEX($L$7:$L$12,MOD(1+3,COUNTA($L$7:$L$12))+1))</f>
        <v>Alex</v>
      </c>
      <c r="G8" s="14" t="str">
        <f aca="false">IF(OR($B8="",COUNTA($L$7:$L$12)=0),"",INDEX($L$7:$L$12,MOD(1+4,COUNTA($L$7:$L$12))+1))</f>
        <v>Sam</v>
      </c>
      <c r="H8" s="14" t="str">
        <f aca="false">IF(OR($B8="",COUNTA($L$7:$L$12)=0),"",INDEX($L$7:$L$12,MOD(1+5,COUNTA($L$7:$L$12))+1))</f>
        <v>Jo</v>
      </c>
      <c r="I8" s="14" t="str">
        <f aca="false">IF(OR($B8="",COUNTA($L$7:$L$12)=0),"",INDEX($L$7:$L$12,MOD(1+6,COUNTA($L$7:$L$12))+1))</f>
        <v>Kai</v>
      </c>
      <c r="J8" s="14" t="str">
        <f aca="false">IF(OR($B8="",COUNTA($L$7:$L$12)=0),"",INDEX($L$7:$L$12,MOD(1+7,COUNTA($L$7:$L$12))+1))</f>
        <v>Alex</v>
      </c>
      <c r="L8" s="10" t="s">
        <v>8</v>
      </c>
    </row>
    <row r="9" customFormat="false" ht="21.75" hidden="false" customHeight="true" outlineLevel="0" collapsed="false">
      <c r="B9" s="25" t="s">
        <v>30</v>
      </c>
      <c r="C9" s="12" t="str">
        <f aca="false">IF(OR($B9="",COUNTA($L$7:$L$12)=0),"",INDEX($L$7:$L$12,MOD(2+0,COUNTA($L$7:$L$12))+1))</f>
        <v>Jo</v>
      </c>
      <c r="D9" s="12" t="str">
        <f aca="false">IF(OR($B9="",COUNTA($L$7:$L$12)=0),"",INDEX($L$7:$L$12,MOD(2+1,COUNTA($L$7:$L$12))+1))</f>
        <v>Kai</v>
      </c>
      <c r="E9" s="12" t="str">
        <f aca="false">IF(OR($B9="",COUNTA($L$7:$L$12)=0),"",INDEX($L$7:$L$12,MOD(2+2,COUNTA($L$7:$L$12))+1))</f>
        <v>Alex</v>
      </c>
      <c r="F9" s="12" t="str">
        <f aca="false">IF(OR($B9="",COUNTA($L$7:$L$12)=0),"",INDEX($L$7:$L$12,MOD(2+3,COUNTA($L$7:$L$12))+1))</f>
        <v>Sam</v>
      </c>
      <c r="G9" s="12" t="str">
        <f aca="false">IF(OR($B9="",COUNTA($L$7:$L$12)=0),"",INDEX($L$7:$L$12,MOD(2+4,COUNTA($L$7:$L$12))+1))</f>
        <v>Jo</v>
      </c>
      <c r="H9" s="12" t="str">
        <f aca="false">IF(OR($B9="",COUNTA($L$7:$L$12)=0),"",INDEX($L$7:$L$12,MOD(2+5,COUNTA($L$7:$L$12))+1))</f>
        <v>Kai</v>
      </c>
      <c r="I9" s="12" t="str">
        <f aca="false">IF(OR($B9="",COUNTA($L$7:$L$12)=0),"",INDEX($L$7:$L$12,MOD(2+6,COUNTA($L$7:$L$12))+1))</f>
        <v>Alex</v>
      </c>
      <c r="J9" s="12" t="str">
        <f aca="false">IF(OR($B9="",COUNTA($L$7:$L$12)=0),"",INDEX($L$7:$L$12,MOD(2+7,COUNTA($L$7:$L$12))+1))</f>
        <v>Sam</v>
      </c>
      <c r="L9" s="10" t="s">
        <v>9</v>
      </c>
    </row>
    <row r="10" customFormat="false" ht="21.75" hidden="false" customHeight="true" outlineLevel="0" collapsed="false">
      <c r="B10" s="26" t="s">
        <v>31</v>
      </c>
      <c r="C10" s="14" t="str">
        <f aca="false">IF(OR($B10="",COUNTA($L$7:$L$12)=0),"",INDEX($L$7:$L$12,MOD(3+0,COUNTA($L$7:$L$12))+1))</f>
        <v>Kai</v>
      </c>
      <c r="D10" s="14" t="str">
        <f aca="false">IF(OR($B10="",COUNTA($L$7:$L$12)=0),"",INDEX($L$7:$L$12,MOD(3+1,COUNTA($L$7:$L$12))+1))</f>
        <v>Alex</v>
      </c>
      <c r="E10" s="14" t="str">
        <f aca="false">IF(OR($B10="",COUNTA($L$7:$L$12)=0),"",INDEX($L$7:$L$12,MOD(3+2,COUNTA($L$7:$L$12))+1))</f>
        <v>Sam</v>
      </c>
      <c r="F10" s="14" t="str">
        <f aca="false">IF(OR($B10="",COUNTA($L$7:$L$12)=0),"",INDEX($L$7:$L$12,MOD(3+3,COUNTA($L$7:$L$12))+1))</f>
        <v>Jo</v>
      </c>
      <c r="G10" s="14" t="str">
        <f aca="false">IF(OR($B10="",COUNTA($L$7:$L$12)=0),"",INDEX($L$7:$L$12,MOD(3+4,COUNTA($L$7:$L$12))+1))</f>
        <v>Kai</v>
      </c>
      <c r="H10" s="14" t="str">
        <f aca="false">IF(OR($B10="",COUNTA($L$7:$L$12)=0),"",INDEX($L$7:$L$12,MOD(3+5,COUNTA($L$7:$L$12))+1))</f>
        <v>Alex</v>
      </c>
      <c r="I10" s="14" t="str">
        <f aca="false">IF(OR($B10="",COUNTA($L$7:$L$12)=0),"",INDEX($L$7:$L$12,MOD(3+6,COUNTA($L$7:$L$12))+1))</f>
        <v>Sam</v>
      </c>
      <c r="J10" s="14" t="str">
        <f aca="false">IF(OR($B10="",COUNTA($L$7:$L$12)=0),"",INDEX($L$7:$L$12,MOD(3+7,COUNTA($L$7:$L$12))+1))</f>
        <v>Jo</v>
      </c>
      <c r="L10" s="10" t="s">
        <v>10</v>
      </c>
    </row>
    <row r="11" customFormat="false" ht="21.75" hidden="false" customHeight="true" outlineLevel="0" collapsed="false">
      <c r="B11" s="25" t="s">
        <v>32</v>
      </c>
      <c r="C11" s="12" t="str">
        <f aca="false">IF(OR($B11="",COUNTA($L$7:$L$12)=0),"",INDEX($L$7:$L$12,MOD(4+0,COUNTA($L$7:$L$12))+1))</f>
        <v>Alex</v>
      </c>
      <c r="D11" s="12" t="str">
        <f aca="false">IF(OR($B11="",COUNTA($L$7:$L$12)=0),"",INDEX($L$7:$L$12,MOD(4+1,COUNTA($L$7:$L$12))+1))</f>
        <v>Sam</v>
      </c>
      <c r="E11" s="12" t="str">
        <f aca="false">IF(OR($B11="",COUNTA($L$7:$L$12)=0),"",INDEX($L$7:$L$12,MOD(4+2,COUNTA($L$7:$L$12))+1))</f>
        <v>Jo</v>
      </c>
      <c r="F11" s="12" t="str">
        <f aca="false">IF(OR($B11="",COUNTA($L$7:$L$12)=0),"",INDEX($L$7:$L$12,MOD(4+3,COUNTA($L$7:$L$12))+1))</f>
        <v>Kai</v>
      </c>
      <c r="G11" s="12" t="str">
        <f aca="false">IF(OR($B11="",COUNTA($L$7:$L$12)=0),"",INDEX($L$7:$L$12,MOD(4+4,COUNTA($L$7:$L$12))+1))</f>
        <v>Alex</v>
      </c>
      <c r="H11" s="12" t="str">
        <f aca="false">IF(OR($B11="",COUNTA($L$7:$L$12)=0),"",INDEX($L$7:$L$12,MOD(4+5,COUNTA($L$7:$L$12))+1))</f>
        <v>Sam</v>
      </c>
      <c r="I11" s="12" t="str">
        <f aca="false">IF(OR($B11="",COUNTA($L$7:$L$12)=0),"",INDEX($L$7:$L$12,MOD(4+6,COUNTA($L$7:$L$12))+1))</f>
        <v>Jo</v>
      </c>
      <c r="J11" s="12" t="str">
        <f aca="false">IF(OR($B11="",COUNTA($L$7:$L$12)=0),"",INDEX($L$7:$L$12,MOD(4+7,COUNTA($L$7:$L$12))+1))</f>
        <v>Kai</v>
      </c>
      <c r="L11" s="10"/>
    </row>
    <row r="12" customFormat="false" ht="21.75" hidden="false" customHeight="true" outlineLevel="0" collapsed="false">
      <c r="B12" s="26" t="s">
        <v>24</v>
      </c>
      <c r="C12" s="14" t="str">
        <f aca="false">IF(OR($B12="",COUNTA($L$7:$L$12)=0),"",INDEX($L$7:$L$12,MOD(5+0,COUNTA($L$7:$L$12))+1))</f>
        <v>Sam</v>
      </c>
      <c r="D12" s="14" t="str">
        <f aca="false">IF(OR($B12="",COUNTA($L$7:$L$12)=0),"",INDEX($L$7:$L$12,MOD(5+1,COUNTA($L$7:$L$12))+1))</f>
        <v>Jo</v>
      </c>
      <c r="E12" s="14" t="str">
        <f aca="false">IF(OR($B12="",COUNTA($L$7:$L$12)=0),"",INDEX($L$7:$L$12,MOD(5+2,COUNTA($L$7:$L$12))+1))</f>
        <v>Kai</v>
      </c>
      <c r="F12" s="14" t="str">
        <f aca="false">IF(OR($B12="",COUNTA($L$7:$L$12)=0),"",INDEX($L$7:$L$12,MOD(5+3,COUNTA($L$7:$L$12))+1))</f>
        <v>Alex</v>
      </c>
      <c r="G12" s="14" t="str">
        <f aca="false">IF(OR($B12="",COUNTA($L$7:$L$12)=0),"",INDEX($L$7:$L$12,MOD(5+4,COUNTA($L$7:$L$12))+1))</f>
        <v>Sam</v>
      </c>
      <c r="H12" s="14" t="str">
        <f aca="false">IF(OR($B12="",COUNTA($L$7:$L$12)=0),"",INDEX($L$7:$L$12,MOD(5+5,COUNTA($L$7:$L$12))+1))</f>
        <v>Jo</v>
      </c>
      <c r="I12" s="14" t="str">
        <f aca="false">IF(OR($B12="",COUNTA($L$7:$L$12)=0),"",INDEX($L$7:$L$12,MOD(5+6,COUNTA($L$7:$L$12))+1))</f>
        <v>Kai</v>
      </c>
      <c r="J12" s="14" t="str">
        <f aca="false">IF(OR($B12="",COUNTA($L$7:$L$12)=0),"",INDEX($L$7:$L$12,MOD(5+7,COUNTA($L$7:$L$12))+1))</f>
        <v>Alex</v>
      </c>
      <c r="L12" s="10"/>
    </row>
    <row r="13" customFormat="false" ht="21.75" hidden="false" customHeight="true" outlineLevel="0" collapsed="false">
      <c r="B13" s="25"/>
      <c r="C13" s="12" t="str">
        <f aca="false">IF(OR($B13="",COUNTA($L$7:$L$12)=0),"",INDEX($L$7:$L$12,MOD(6+0,COUNTA($L$7:$L$12))+1))</f>
        <v/>
      </c>
      <c r="D13" s="12" t="str">
        <f aca="false">IF(OR($B13="",COUNTA($L$7:$L$12)=0),"",INDEX($L$7:$L$12,MOD(6+1,COUNTA($L$7:$L$12))+1))</f>
        <v/>
      </c>
      <c r="E13" s="12" t="str">
        <f aca="false">IF(OR($B13="",COUNTA($L$7:$L$12)=0),"",INDEX($L$7:$L$12,MOD(6+2,COUNTA($L$7:$L$12))+1))</f>
        <v/>
      </c>
      <c r="F13" s="12" t="str">
        <f aca="false">IF(OR($B13="",COUNTA($L$7:$L$12)=0),"",INDEX($L$7:$L$12,MOD(6+3,COUNTA($L$7:$L$12))+1))</f>
        <v/>
      </c>
      <c r="G13" s="12" t="str">
        <f aca="false">IF(OR($B13="",COUNTA($L$7:$L$12)=0),"",INDEX($L$7:$L$12,MOD(6+4,COUNTA($L$7:$L$12))+1))</f>
        <v/>
      </c>
      <c r="H13" s="12" t="str">
        <f aca="false">IF(OR($B13="",COUNTA($L$7:$L$12)=0),"",INDEX($L$7:$L$12,MOD(6+5,COUNTA($L$7:$L$12))+1))</f>
        <v/>
      </c>
      <c r="I13" s="12" t="str">
        <f aca="false">IF(OR($B13="",COUNTA($L$7:$L$12)=0),"",INDEX($L$7:$L$12,MOD(6+6,COUNTA($L$7:$L$12))+1))</f>
        <v/>
      </c>
      <c r="J13" s="12" t="str">
        <f aca="false">IF(OR($B13="",COUNTA($L$7:$L$12)=0),"",INDEX($L$7:$L$12,MOD(6+7,COUNTA($L$7:$L$12))+1))</f>
        <v/>
      </c>
    </row>
    <row r="14" customFormat="false" ht="21.75" hidden="false" customHeight="true" outlineLevel="0" collapsed="false">
      <c r="B14" s="26"/>
      <c r="C14" s="14" t="str">
        <f aca="false">IF(OR($B14="",COUNTA($L$7:$L$12)=0),"",INDEX($L$7:$L$12,MOD(7+0,COUNTA($L$7:$L$12))+1))</f>
        <v/>
      </c>
      <c r="D14" s="14" t="str">
        <f aca="false">IF(OR($B14="",COUNTA($L$7:$L$12)=0),"",INDEX($L$7:$L$12,MOD(7+1,COUNTA($L$7:$L$12))+1))</f>
        <v/>
      </c>
      <c r="E14" s="14" t="str">
        <f aca="false">IF(OR($B14="",COUNTA($L$7:$L$12)=0),"",INDEX($L$7:$L$12,MOD(7+2,COUNTA($L$7:$L$12))+1))</f>
        <v/>
      </c>
      <c r="F14" s="14" t="str">
        <f aca="false">IF(OR($B14="",COUNTA($L$7:$L$12)=0),"",INDEX($L$7:$L$12,MOD(7+3,COUNTA($L$7:$L$12))+1))</f>
        <v/>
      </c>
      <c r="G14" s="14" t="str">
        <f aca="false">IF(OR($B14="",COUNTA($L$7:$L$12)=0),"",INDEX($L$7:$L$12,MOD(7+4,COUNTA($L$7:$L$12))+1))</f>
        <v/>
      </c>
      <c r="H14" s="14" t="str">
        <f aca="false">IF(OR($B14="",COUNTA($L$7:$L$12)=0),"",INDEX($L$7:$L$12,MOD(7+5,COUNTA($L$7:$L$12))+1))</f>
        <v/>
      </c>
      <c r="I14" s="14" t="str">
        <f aca="false">IF(OR($B14="",COUNTA($L$7:$L$12)=0),"",INDEX($L$7:$L$12,MOD(7+6,COUNTA($L$7:$L$12))+1))</f>
        <v/>
      </c>
      <c r="J14" s="14" t="str">
        <f aca="false">IF(OR($B14="",COUNTA($L$7:$L$12)=0),"",INDEX($L$7:$L$12,MOD(7+7,COUNTA($L$7:$L$12))+1))</f>
        <v/>
      </c>
      <c r="L14" s="27" t="s">
        <v>33</v>
      </c>
    </row>
    <row r="16" customFormat="false" ht="15" hidden="false" customHeight="false" outlineLevel="0" collapsed="false">
      <c r="B16" s="28" t="s">
        <v>34</v>
      </c>
    </row>
    <row r="17" customFormat="false" ht="15" hidden="false" customHeight="false" outlineLevel="0" collapsed="false">
      <c r="B17" s="28" t="s">
        <v>35</v>
      </c>
    </row>
  </sheetData>
  <mergeCells count="1">
    <mergeCell ref="C4:D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9" t="s">
        <v>36</v>
      </c>
    </row>
    <row r="4" customFormat="false" ht="30" hidden="false" customHeight="true" outlineLevel="0" collapsed="false">
      <c r="B4" s="30" t="s">
        <v>37</v>
      </c>
    </row>
    <row r="6" customFormat="false" ht="30" hidden="false" customHeight="true" outlineLevel="0" collapsed="false">
      <c r="B6" s="30" t="s">
        <v>38</v>
      </c>
    </row>
    <row r="8" customFormat="false" ht="30" hidden="false" customHeight="true" outlineLevel="0" collapsed="false">
      <c r="B8" s="30" t="s">
        <v>39</v>
      </c>
    </row>
    <row r="10" customFormat="false" ht="30" hidden="false" customHeight="true" outlineLevel="0" collapsed="false">
      <c r="B10" s="30" t="s">
        <v>40</v>
      </c>
    </row>
    <row r="12" customFormat="false" ht="30" hidden="false" customHeight="true" outlineLevel="0" collapsed="false">
      <c r="B12" s="30" t="s">
        <v>41</v>
      </c>
    </row>
    <row r="14" customFormat="false" ht="30" hidden="false" customHeight="true" outlineLevel="0" collapsed="false">
      <c r="B14" s="30" t="s">
        <v>42</v>
      </c>
    </row>
    <row r="16" customFormat="false" ht="30" hidden="false" customHeight="true" outlineLevel="0" collapsed="false">
      <c r="B16" s="30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2026-10-13T22:20:00Z</dcterms:created>
  <dc:creator>uziapps.com</dc:creator>
  <dc:description/>
  <dc:language>en-US</dc:language>
  <cp:lastModifiedBy/>
  <dcterms:modified xsi:type="dcterms:W3CDTF">2026-10-13T22:20:00Z</dcterms:modified>
  <cp:revision>0</cp:revision>
  <dc:subject/>
  <dc:title>Cleaning rota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