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rota" sheetId="1" state="visible" r:id="rId3"/>
    <sheet name="How to use" sheetId="2" state="visible" r:id="rId4"/>
  </sheets>
  <definedNames>
    <definedName function="false" hidden="false" localSheetId="0" name="_xlnm.Print_Area" vbProcedure="false">'Weekly rota'!$A$1:$U$25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<sst xmlns="http://schemas.openxmlformats.org/spreadsheetml/2006/main" count="75" uniqueCount="39">
  <si>
    <t xml:space="preserve">STAFF ROTA</t>
  </si>
  <si>
    <t xml:space="preserve">Type start and finish times like 9:00 and 17:30, or Off / Hol. Hours, staff numbers and costs work themselves out.</t>
  </si>
  <si>
    <t xml:space="preserve">Week starting</t>
  </si>
  <si>
    <t xml:space="preserve">Unpaid break on shifts over 6 hours (minutes)</t>
  </si>
  <si>
    <t xml:space="preserve">Name</t>
  </si>
  <si>
    <t xml:space="preserve">Role</t>
  </si>
  <si>
    <t xml:space="preserve">Hours</t>
  </si>
  <si>
    <t xml:space="preserve">Rate (£)</t>
  </si>
  <si>
    <t xml:space="preserve">Cost (£)</t>
  </si>
  <si>
    <t xml:space="preserve">Start</t>
  </si>
  <si>
    <t xml:space="preserve">Finish</t>
  </si>
  <si>
    <t xml:space="preserve">Sam</t>
  </si>
  <si>
    <t xml:space="preserve">Manager</t>
  </si>
  <si>
    <t xml:space="preserve">Off</t>
  </si>
  <si>
    <t xml:space="preserve">Priya</t>
  </si>
  <si>
    <t xml:space="preserve">Supervisor</t>
  </si>
  <si>
    <t xml:space="preserve">Tom</t>
  </si>
  <si>
    <t xml:space="preserve">Barista</t>
  </si>
  <si>
    <t xml:space="preserve">Aisha</t>
  </si>
  <si>
    <t xml:space="preserve">Hol</t>
  </si>
  <si>
    <t xml:space="preserve">Jack</t>
  </si>
  <si>
    <t xml:space="preserve">Kitchen</t>
  </si>
  <si>
    <t xml:space="preserve">Ella</t>
  </si>
  <si>
    <t xml:space="preserve">Leo</t>
  </si>
  <si>
    <t xml:space="preserve">Weekend</t>
  </si>
  <si>
    <t xml:space="preserve">Maya</t>
  </si>
  <si>
    <t xml:space="preserve">Staff on shift</t>
  </si>
  <si>
    <t xml:space="preserve">Off = day off   ·   Hol = holiday   ·   A finish time earlier than the start counts as a night shift past midnight.   ·   Cost is hours × rate, before employer NI and holiday pay.</t>
  </si>
  <si>
    <t xml:space="preserve">How to use this staff rota</t>
  </si>
  <si>
    <t xml:space="preserve">1.  The names, roles, times and rates are an example for a small café. Type over them with your own.</t>
  </si>
  <si>
    <t xml:space="preserve">2.  Type the Monday (or whichever day your week starts) in "Week starting". The days and dates across the top fill themselves in.</t>
  </si>
  <si>
    <t xml:space="preserve">3.  Type times as 9:00 or 17:30. For a day off type Off, and for holiday type Hol, in the Start column.</t>
  </si>
  <si>
    <t xml:space="preserve">4.  Hours takes off the unpaid break you set at the top for any shift longer than 6 hours. Set it to 0 if breaks are paid.</t>
  </si>
  <si>
    <t xml:space="preserve">5.  Night shifts work: if the finish time is earlier than the start (22:00 to 06:00), it counts as running past midnight.</t>
  </si>
  <si>
    <t xml:space="preserve">6.  "Staff on shift" shows how many people are working each day, so you can spot gaps.</t>
  </si>
  <si>
    <t xml:space="preserve">7.  Rate and Cost are optional. Leave Rate blank if you just want the hours. Cost is before employer National Insurance, pension and holiday pay.</t>
  </si>
  <si>
    <t xml:space="preserve">8.  For next week, right-click the tab at the bottom, choose Move or Copy, tick "Create a copy", and change the week starting date.</t>
  </si>
  <si>
    <t xml:space="preserve">9.  Google Sheets: upload this file to Google Drive and open it with Google Sheets. The formulas carry on working.</t>
  </si>
  <si>
    <t xml:space="preserve">10.  Free template from uziapps.com, the makers of EdgeNote.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</si>
</sst>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d\ d\ mmm\ yyyy"/>
    <numFmt numFmtId="166" formatCode="ddd\ d\ mmm"/>
    <numFmt numFmtId="167" formatCode="hh:mm"/>
    <numFmt numFmtId="168" formatCode="0.00"/>
    <numFmt numFmtId="169" formatCode="\£#,##0.00;&quot;-£&quot;#,##0.00;\-"/>
    <numFmt numFmtId="170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F96"/>
      <name val="Arial"/>
      <family val="0"/>
      <charset val="1"/>
    </font>
    <font>
      <i val="true"/>
      <sz val="9"/>
      <color rgb="FF5A6A80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1"/>
      <color rgb="FF0F1F4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0F1F45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5A6A80"/>
      <name val="Arial"/>
      <family val="0"/>
      <charset val="1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EF3FC"/>
        <bgColor rgb="FFEDF1F8"/>
      </patternFill>
    </fill>
    <fill>
      <patternFill patternType="solid">
        <fgColor rgb="FF173F96"/>
        <bgColor rgb="FF0F1F45"/>
      </patternFill>
    </fill>
    <fill>
      <patternFill patternType="solid">
        <fgColor rgb="FF0F1F45"/>
        <bgColor rgb="FF333333"/>
      </patternFill>
    </fill>
    <fill>
      <patternFill patternType="solid">
        <fgColor rgb="FFFFFFFF"/>
        <bgColor rgb="FFF7F9FD"/>
      </patternFill>
    </fill>
    <fill>
      <patternFill patternType="solid">
        <fgColor rgb="FFF3F6FB"/>
        <bgColor rgb="FFF7F9FD"/>
      </patternFill>
    </fill>
    <fill>
      <patternFill patternType="solid">
        <fgColor rgb="FFF7F9FD"/>
        <bgColor rgb="FFF3F6FB"/>
      </patternFill>
    </fill>
    <fill>
      <patternFill patternType="solid">
        <fgColor rgb="FFEDF1F8"/>
        <bgColor rgb="FFEEF3F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6EE"/>
      </left>
      <right/>
      <top style="thin">
        <color rgb="FFC9D6EE"/>
      </top>
      <bottom style="thin">
        <color rgb="FFC9D6EE"/>
      </bottom>
      <diagonal/>
    </border>
    <border diagonalUp="false" diagonalDown="false">
      <left style="thin">
        <color rgb="FFC9D6EE"/>
      </left>
      <right style="thin">
        <color rgb="FFC9D6EE"/>
      </right>
      <top style="thin">
        <color rgb="FFC9D6EE"/>
      </top>
      <bottom style="thin">
        <color rgb="FFC9D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2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12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8A97AB"/>
      </font>
    </dxf>
    <dxf>
      <font>
        <b val="1"/>
        <color rgb="FF8A5A00"/>
      </font>
      <fill>
        <patternFill>
          <bgColor rgb="FFFFF1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0C0C0"/>
      <rgbColor rgb="FF808080"/>
      <rgbColor rgb="FF9999FF"/>
      <rgbColor rgb="FF993366"/>
      <rgbColor rgb="FFFFF1C2"/>
      <rgbColor rgb="FFEEF3FC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1F8"/>
      <rgbColor rgb="FFF3F6FB"/>
      <rgbColor rgb="FFF7F9F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8A97AB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17" min="4" style="0" width="7.2"/>
    <col collapsed="false" customWidth="true" hidden="false" outlineLevel="0" max="19" min="18" style="0" width="8"/>
    <col collapsed="false" customWidth="true" hidden="false" outlineLevel="0" max="20" min="20" style="0" width="11"/>
    <col collapsed="false" customWidth="true" hidden="false" outlineLevel="0" max="21" min="21" style="0" width="2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n">
        <v>46328</v>
      </c>
      <c r="D4" s="4"/>
      <c r="E4" s="4"/>
      <c r="F4" s="5" t="s">
        <v>3</v>
      </c>
      <c r="G4" s="5"/>
      <c r="H4" s="5"/>
      <c r="I4" s="5"/>
      <c r="J4" s="5"/>
      <c r="K4" s="5"/>
      <c r="L4" s="5"/>
      <c r="M4" s="6" t="n">
        <v>30</v>
      </c>
    </row>
    <row r="6" customFormat="false" ht="18" hidden="false" customHeight="true" outlineLevel="0" collapsed="false">
      <c r="B6" s="7" t="s">
        <v>4</v>
      </c>
      <c r="C6" s="7" t="s">
        <v>5</v>
      </c>
      <c r="D6" s="8" t="n">
        <f aca="false">$C$4+0</f>
        <v>46328</v>
      </c>
      <c r="E6" s="8"/>
      <c r="F6" s="9" t="n">
        <f aca="false">$C$4+1</f>
        <v>46329</v>
      </c>
      <c r="G6" s="9"/>
      <c r="H6" s="8" t="n">
        <f aca="false">$C$4+2</f>
        <v>46330</v>
      </c>
      <c r="I6" s="8"/>
      <c r="J6" s="9" t="n">
        <f aca="false">$C$4+3</f>
        <v>46331</v>
      </c>
      <c r="K6" s="9"/>
      <c r="L6" s="8" t="n">
        <f aca="false">$C$4+4</f>
        <v>46332</v>
      </c>
      <c r="M6" s="8"/>
      <c r="N6" s="9" t="n">
        <f aca="false">$C$4+5</f>
        <v>46333</v>
      </c>
      <c r="O6" s="9"/>
      <c r="P6" s="8" t="n">
        <f aca="false">$C$4+6</f>
        <v>46334</v>
      </c>
      <c r="Q6" s="8"/>
      <c r="R6" s="10" t="s">
        <v>6</v>
      </c>
      <c r="S6" s="10" t="s">
        <v>7</v>
      </c>
      <c r="T6" s="10" t="s">
        <v>8</v>
      </c>
    </row>
    <row r="7" customFormat="false" ht="15.75" hidden="false" customHeight="true" outlineLevel="0" collapsed="false">
      <c r="B7" s="7"/>
      <c r="C7" s="7"/>
      <c r="D7" s="11" t="s">
        <v>9</v>
      </c>
      <c r="E7" s="11" t="s">
        <v>10</v>
      </c>
      <c r="F7" s="11" t="s">
        <v>9</v>
      </c>
      <c r="G7" s="11" t="s">
        <v>10</v>
      </c>
      <c r="H7" s="11" t="s">
        <v>9</v>
      </c>
      <c r="I7" s="11" t="s">
        <v>10</v>
      </c>
      <c r="J7" s="11" t="s">
        <v>9</v>
      </c>
      <c r="K7" s="11" t="s">
        <v>10</v>
      </c>
      <c r="L7" s="11" t="s">
        <v>9</v>
      </c>
      <c r="M7" s="11" t="s">
        <v>10</v>
      </c>
      <c r="N7" s="11" t="s">
        <v>9</v>
      </c>
      <c r="O7" s="11" t="s">
        <v>10</v>
      </c>
      <c r="P7" s="11" t="s">
        <v>9</v>
      </c>
      <c r="Q7" s="11" t="s">
        <v>10</v>
      </c>
      <c r="R7" s="10"/>
      <c r="S7" s="10"/>
      <c r="T7" s="10"/>
    </row>
    <row r="8" customFormat="false" ht="18" hidden="false" customHeight="true" outlineLevel="0" collapsed="false">
      <c r="B8" s="12" t="s">
        <v>11</v>
      </c>
      <c r="C8" s="13" t="s">
        <v>12</v>
      </c>
      <c r="D8" s="14" t="n">
        <v>0.291666666666667</v>
      </c>
      <c r="E8" s="14" t="n">
        <v>0.645833333333333</v>
      </c>
      <c r="F8" s="15" t="n">
        <v>0.291666666666667</v>
      </c>
      <c r="G8" s="15" t="n">
        <v>0.645833333333333</v>
      </c>
      <c r="H8" s="14" t="n">
        <v>0.291666666666667</v>
      </c>
      <c r="I8" s="14" t="n">
        <v>0.645833333333333</v>
      </c>
      <c r="J8" s="15" t="n">
        <v>0.291666666666667</v>
      </c>
      <c r="K8" s="15" t="n">
        <v>0.645833333333333</v>
      </c>
      <c r="L8" s="14" t="n">
        <v>0.291666666666667</v>
      </c>
      <c r="M8" s="14" t="n">
        <v>0.645833333333333</v>
      </c>
      <c r="N8" s="15" t="s">
        <v>13</v>
      </c>
      <c r="O8" s="15"/>
      <c r="P8" s="14" t="s">
        <v>13</v>
      </c>
      <c r="Q8" s="14"/>
      <c r="R8" s="16" t="n">
        <f aca="false">IF(COUNT(D8:Q8)=0,"",IF(AND(ISNUMBER(D8),ISNUMBER(E8)),MOD(E8-D8,1)*24-IF(MOD(E8-D8,1)*24&gt;6,$M$4/60,0),0)+IF(AND(ISNUMBER(F8),ISNUMBER(G8)),MOD(G8-F8,1)*24-IF(MOD(G8-F8,1)*24&gt;6,$M$4/60,0),0)+IF(AND(ISNUMBER(H8),ISNUMBER(I8)),MOD(I8-H8,1)*24-IF(MOD(I8-H8,1)*24&gt;6,$M$4/60,0),0)+IF(AND(ISNUMBER(J8),ISNUMBER(K8)),MOD(K8-J8,1)*24-IF(MOD(K8-J8,1)*24&gt;6,$M$4/60,0),0)+IF(AND(ISNUMBER(L8),ISNUMBER(M8)),MOD(M8-L8,1)*24-IF(MOD(M8-L8,1)*24&gt;6,$M$4/60,0),0)+IF(AND(ISNUMBER(N8),ISNUMBER(O8)),MOD(O8-N8,1)*24-IF(MOD(O8-N8,1)*24&gt;6,$M$4/60,0),0)+IF(AND(ISNUMBER(P8),ISNUMBER(Q8)),MOD(Q8-P8,1)*24-IF(MOD(Q8-P8,1)*24&gt;6,$M$4/60,0),0))</f>
        <v>40</v>
      </c>
      <c r="S8" s="17" t="n">
        <v>15</v>
      </c>
      <c r="T8" s="18" t="n">
        <f aca="false">IF(OR(R8="",S8=""),"",R8*S8)</f>
        <v>600</v>
      </c>
    </row>
    <row r="9" customFormat="false" ht="18" hidden="false" customHeight="true" outlineLevel="0" collapsed="false">
      <c r="B9" s="19" t="s">
        <v>14</v>
      </c>
      <c r="C9" s="20" t="s">
        <v>15</v>
      </c>
      <c r="D9" s="21" t="s">
        <v>13</v>
      </c>
      <c r="E9" s="21"/>
      <c r="F9" s="22" t="s">
        <v>13</v>
      </c>
      <c r="G9" s="22"/>
      <c r="H9" s="21" t="n">
        <v>0.458333333333333</v>
      </c>
      <c r="I9" s="21" t="n">
        <v>0.8125</v>
      </c>
      <c r="J9" s="22" t="n">
        <v>0.458333333333333</v>
      </c>
      <c r="K9" s="22" t="n">
        <v>0.8125</v>
      </c>
      <c r="L9" s="21" t="n">
        <v>0.458333333333333</v>
      </c>
      <c r="M9" s="21" t="n">
        <v>0.8125</v>
      </c>
      <c r="N9" s="22" t="n">
        <v>0.333333333333333</v>
      </c>
      <c r="O9" s="22" t="n">
        <v>0.6875</v>
      </c>
      <c r="P9" s="21" t="n">
        <v>0.375</v>
      </c>
      <c r="Q9" s="21" t="n">
        <v>0.708333333333333</v>
      </c>
      <c r="R9" s="16" t="n">
        <f aca="false">IF(COUNT(D9:Q9)=0,"",IF(AND(ISNUMBER(D9),ISNUMBER(E9)),MOD(E9-D9,1)*24-IF(MOD(E9-D9,1)*24&gt;6,$M$4/60,0),0)+IF(AND(ISNUMBER(F9),ISNUMBER(G9)),MOD(G9-F9,1)*24-IF(MOD(G9-F9,1)*24&gt;6,$M$4/60,0),0)+IF(AND(ISNUMBER(H9),ISNUMBER(I9)),MOD(I9-H9,1)*24-IF(MOD(I9-H9,1)*24&gt;6,$M$4/60,0),0)+IF(AND(ISNUMBER(J9),ISNUMBER(K9)),MOD(K9-J9,1)*24-IF(MOD(K9-J9,1)*24&gt;6,$M$4/60,0),0)+IF(AND(ISNUMBER(L9),ISNUMBER(M9)),MOD(M9-L9,1)*24-IF(MOD(M9-L9,1)*24&gt;6,$M$4/60,0),0)+IF(AND(ISNUMBER(N9),ISNUMBER(O9)),MOD(O9-N9,1)*24-IF(MOD(O9-N9,1)*24&gt;6,$M$4/60,0),0)+IF(AND(ISNUMBER(P9),ISNUMBER(Q9)),MOD(Q9-P9,1)*24-IF(MOD(Q9-P9,1)*24&gt;6,$M$4/60,0),0))</f>
        <v>39.5</v>
      </c>
      <c r="S9" s="23" t="n">
        <v>13.5</v>
      </c>
      <c r="T9" s="18" t="n">
        <f aca="false">IF(OR(R9="",S9=""),"",R9*S9)</f>
        <v>533.25</v>
      </c>
    </row>
    <row r="10" customFormat="false" ht="18" hidden="false" customHeight="true" outlineLevel="0" collapsed="false">
      <c r="B10" s="12" t="s">
        <v>16</v>
      </c>
      <c r="C10" s="13" t="s">
        <v>17</v>
      </c>
      <c r="D10" s="14" t="n">
        <v>0.291666666666667</v>
      </c>
      <c r="E10" s="14" t="n">
        <v>0.541666666666667</v>
      </c>
      <c r="F10" s="15" t="n">
        <v>0.291666666666667</v>
      </c>
      <c r="G10" s="15" t="n">
        <v>0.541666666666667</v>
      </c>
      <c r="H10" s="14" t="s">
        <v>13</v>
      </c>
      <c r="I10" s="14"/>
      <c r="J10" s="15" t="n">
        <v>0.541666666666667</v>
      </c>
      <c r="K10" s="15" t="n">
        <v>0.8125</v>
      </c>
      <c r="L10" s="14" t="n">
        <v>0.541666666666667</v>
      </c>
      <c r="M10" s="14" t="n">
        <v>0.8125</v>
      </c>
      <c r="N10" s="15" t="n">
        <v>0.333333333333333</v>
      </c>
      <c r="O10" s="15" t="n">
        <v>0.583333333333333</v>
      </c>
      <c r="P10" s="14" t="s">
        <v>13</v>
      </c>
      <c r="Q10" s="14"/>
      <c r="R10" s="16" t="n">
        <f aca="false">IF(COUNT(D10:Q10)=0,"",IF(AND(ISNUMBER(D10),ISNUMBER(E10)),MOD(E10-D10,1)*24-IF(MOD(E10-D10,1)*24&gt;6,$M$4/60,0),0)+IF(AND(ISNUMBER(F10),ISNUMBER(G10)),MOD(G10-F10,1)*24-IF(MOD(G10-F10,1)*24&gt;6,$M$4/60,0),0)+IF(AND(ISNUMBER(H10),ISNUMBER(I10)),MOD(I10-H10,1)*24-IF(MOD(I10-H10,1)*24&gt;6,$M$4/60,0),0)+IF(AND(ISNUMBER(J10),ISNUMBER(K10)),MOD(K10-J10,1)*24-IF(MOD(K10-J10,1)*24&gt;6,$M$4/60,0),0)+IF(AND(ISNUMBER(L10),ISNUMBER(M10)),MOD(M10-L10,1)*24-IF(MOD(M10-L10,1)*24&gt;6,$M$4/60,0),0)+IF(AND(ISNUMBER(N10),ISNUMBER(O10)),MOD(O10-N10,1)*24-IF(MOD(O10-N10,1)*24&gt;6,$M$4/60,0),0)+IF(AND(ISNUMBER(P10),ISNUMBER(Q10)),MOD(Q10-P10,1)*24-IF(MOD(Q10-P10,1)*24&gt;6,$M$4/60,0),0))</f>
        <v>30</v>
      </c>
      <c r="S10" s="17" t="n">
        <v>12.71</v>
      </c>
      <c r="T10" s="18" t="n">
        <f aca="false">IF(OR(R10="",S10=""),"",R10*S10)</f>
        <v>381.3</v>
      </c>
    </row>
    <row r="11" customFormat="false" ht="18" hidden="false" customHeight="true" outlineLevel="0" collapsed="false">
      <c r="B11" s="19" t="s">
        <v>18</v>
      </c>
      <c r="C11" s="20" t="s">
        <v>17</v>
      </c>
      <c r="D11" s="21" t="n">
        <v>0.541666666666667</v>
      </c>
      <c r="E11" s="21" t="n">
        <v>0.8125</v>
      </c>
      <c r="F11" s="22" t="n">
        <v>0.541666666666667</v>
      </c>
      <c r="G11" s="22" t="n">
        <v>0.8125</v>
      </c>
      <c r="H11" s="21" t="n">
        <v>0.291666666666667</v>
      </c>
      <c r="I11" s="21" t="n">
        <v>0.541666666666667</v>
      </c>
      <c r="J11" s="22" t="s">
        <v>13</v>
      </c>
      <c r="K11" s="22"/>
      <c r="L11" s="21" t="s">
        <v>19</v>
      </c>
      <c r="M11" s="21"/>
      <c r="N11" s="22" t="s">
        <v>19</v>
      </c>
      <c r="O11" s="22"/>
      <c r="P11" s="21" t="s">
        <v>19</v>
      </c>
      <c r="Q11" s="21"/>
      <c r="R11" s="16" t="n">
        <f aca="false">IF(COUNT(D11:Q11)=0,"",IF(AND(ISNUMBER(D11),ISNUMBER(E11)),MOD(E11-D11,1)*24-IF(MOD(E11-D11,1)*24&gt;6,$M$4/60,0),0)+IF(AND(ISNUMBER(F11),ISNUMBER(G11)),MOD(G11-F11,1)*24-IF(MOD(G11-F11,1)*24&gt;6,$M$4/60,0),0)+IF(AND(ISNUMBER(H11),ISNUMBER(I11)),MOD(I11-H11,1)*24-IF(MOD(I11-H11,1)*24&gt;6,$M$4/60,0),0)+IF(AND(ISNUMBER(J11),ISNUMBER(K11)),MOD(K11-J11,1)*24-IF(MOD(K11-J11,1)*24&gt;6,$M$4/60,0),0)+IF(AND(ISNUMBER(L11),ISNUMBER(M11)),MOD(M11-L11,1)*24-IF(MOD(M11-L11,1)*24&gt;6,$M$4/60,0),0)+IF(AND(ISNUMBER(N11),ISNUMBER(O11)),MOD(O11-N11,1)*24-IF(MOD(O11-N11,1)*24&gt;6,$M$4/60,0),0)+IF(AND(ISNUMBER(P11),ISNUMBER(Q11)),MOD(Q11-P11,1)*24-IF(MOD(Q11-P11,1)*24&gt;6,$M$4/60,0),0))</f>
        <v>18</v>
      </c>
      <c r="S11" s="23" t="n">
        <v>12.71</v>
      </c>
      <c r="T11" s="18" t="n">
        <f aca="false">IF(OR(R11="",S11=""),"",R11*S11)</f>
        <v>228.78</v>
      </c>
    </row>
    <row r="12" customFormat="false" ht="18" hidden="false" customHeight="true" outlineLevel="0" collapsed="false">
      <c r="B12" s="12" t="s">
        <v>20</v>
      </c>
      <c r="C12" s="13" t="s">
        <v>21</v>
      </c>
      <c r="D12" s="14" t="n">
        <v>0.375</v>
      </c>
      <c r="E12" s="14" t="n">
        <v>0.708333333333333</v>
      </c>
      <c r="F12" s="15" t="n">
        <v>0.375</v>
      </c>
      <c r="G12" s="15" t="n">
        <v>0.708333333333333</v>
      </c>
      <c r="H12" s="14" t="n">
        <v>0.375</v>
      </c>
      <c r="I12" s="14" t="n">
        <v>0.708333333333333</v>
      </c>
      <c r="J12" s="15" t="n">
        <v>0.375</v>
      </c>
      <c r="K12" s="15" t="n">
        <v>0.708333333333333</v>
      </c>
      <c r="L12" s="14" t="s">
        <v>13</v>
      </c>
      <c r="M12" s="14"/>
      <c r="N12" s="15" t="s">
        <v>13</v>
      </c>
      <c r="O12" s="15"/>
      <c r="P12" s="14" t="n">
        <v>0.375</v>
      </c>
      <c r="Q12" s="14" t="n">
        <v>0.708333333333333</v>
      </c>
      <c r="R12" s="16" t="n">
        <f aca="false">IF(COUNT(D12:Q12)=0,"",IF(AND(ISNUMBER(D12),ISNUMBER(E12)),MOD(E12-D12,1)*24-IF(MOD(E12-D12,1)*24&gt;6,$M$4/60,0),0)+IF(AND(ISNUMBER(F12),ISNUMBER(G12)),MOD(G12-F12,1)*24-IF(MOD(G12-F12,1)*24&gt;6,$M$4/60,0),0)+IF(AND(ISNUMBER(H12),ISNUMBER(I12)),MOD(I12-H12,1)*24-IF(MOD(I12-H12,1)*24&gt;6,$M$4/60,0),0)+IF(AND(ISNUMBER(J12),ISNUMBER(K12)),MOD(K12-J12,1)*24-IF(MOD(K12-J12,1)*24&gt;6,$M$4/60,0),0)+IF(AND(ISNUMBER(L12),ISNUMBER(M12)),MOD(M12-L12,1)*24-IF(MOD(M12-L12,1)*24&gt;6,$M$4/60,0),0)+IF(AND(ISNUMBER(N12),ISNUMBER(O12)),MOD(O12-N12,1)*24-IF(MOD(O12-N12,1)*24&gt;6,$M$4/60,0),0)+IF(AND(ISNUMBER(P12),ISNUMBER(Q12)),MOD(Q12-P12,1)*24-IF(MOD(Q12-P12,1)*24&gt;6,$M$4/60,0),0))</f>
        <v>37.5</v>
      </c>
      <c r="S12" s="17" t="n">
        <v>13</v>
      </c>
      <c r="T12" s="18" t="n">
        <f aca="false">IF(OR(R12="",S12=""),"",R12*S12)</f>
        <v>487.5</v>
      </c>
    </row>
    <row r="13" customFormat="false" ht="18" hidden="false" customHeight="true" outlineLevel="0" collapsed="false">
      <c r="B13" s="19" t="s">
        <v>22</v>
      </c>
      <c r="C13" s="20" t="s">
        <v>21</v>
      </c>
      <c r="D13" s="21" t="s">
        <v>13</v>
      </c>
      <c r="E13" s="21"/>
      <c r="F13" s="22" t="s">
        <v>13</v>
      </c>
      <c r="G13" s="22"/>
      <c r="H13" s="21" t="n">
        <v>0.458333333333333</v>
      </c>
      <c r="I13" s="21" t="n">
        <v>0.791666666666667</v>
      </c>
      <c r="J13" s="22" t="n">
        <v>0.458333333333333</v>
      </c>
      <c r="K13" s="22" t="n">
        <v>0.791666666666667</v>
      </c>
      <c r="L13" s="21" t="n">
        <v>0.458333333333333</v>
      </c>
      <c r="M13" s="21" t="n">
        <v>0.791666666666667</v>
      </c>
      <c r="N13" s="22" t="n">
        <v>0.375</v>
      </c>
      <c r="O13" s="22" t="n">
        <v>0.708333333333333</v>
      </c>
      <c r="P13" s="21" t="n">
        <v>0.416666666666667</v>
      </c>
      <c r="Q13" s="21" t="n">
        <v>0.666666666666667</v>
      </c>
      <c r="R13" s="16" t="n">
        <f aca="false">IF(COUNT(D13:Q13)=0,"",IF(AND(ISNUMBER(D13),ISNUMBER(E13)),MOD(E13-D13,1)*24-IF(MOD(E13-D13,1)*24&gt;6,$M$4/60,0),0)+IF(AND(ISNUMBER(F13),ISNUMBER(G13)),MOD(G13-F13,1)*24-IF(MOD(G13-F13,1)*24&gt;6,$M$4/60,0),0)+IF(AND(ISNUMBER(H13),ISNUMBER(I13)),MOD(I13-H13,1)*24-IF(MOD(I13-H13,1)*24&gt;6,$M$4/60,0),0)+IF(AND(ISNUMBER(J13),ISNUMBER(K13)),MOD(K13-J13,1)*24-IF(MOD(K13-J13,1)*24&gt;6,$M$4/60,0),0)+IF(AND(ISNUMBER(L13),ISNUMBER(M13)),MOD(M13-L13,1)*24-IF(MOD(M13-L13,1)*24&gt;6,$M$4/60,0),0)+IF(AND(ISNUMBER(N13),ISNUMBER(O13)),MOD(O13-N13,1)*24-IF(MOD(O13-N13,1)*24&gt;6,$M$4/60,0),0)+IF(AND(ISNUMBER(P13),ISNUMBER(Q13)),MOD(Q13-P13,1)*24-IF(MOD(Q13-P13,1)*24&gt;6,$M$4/60,0),0))</f>
        <v>36</v>
      </c>
      <c r="S13" s="23" t="n">
        <v>12.71</v>
      </c>
      <c r="T13" s="18" t="n">
        <f aca="false">IF(OR(R13="",S13=""),"",R13*S13)</f>
        <v>457.56</v>
      </c>
    </row>
    <row r="14" customFormat="false" ht="18" hidden="false" customHeight="true" outlineLevel="0" collapsed="false">
      <c r="B14" s="12" t="s">
        <v>23</v>
      </c>
      <c r="C14" s="13" t="s">
        <v>24</v>
      </c>
      <c r="D14" s="14" t="s">
        <v>13</v>
      </c>
      <c r="E14" s="14"/>
      <c r="F14" s="15" t="s">
        <v>13</v>
      </c>
      <c r="G14" s="15"/>
      <c r="H14" s="14" t="s">
        <v>13</v>
      </c>
      <c r="I14" s="14"/>
      <c r="J14" s="15" t="s">
        <v>13</v>
      </c>
      <c r="K14" s="15"/>
      <c r="L14" s="14" t="n">
        <v>0.666666666666667</v>
      </c>
      <c r="M14" s="14" t="n">
        <v>0.8125</v>
      </c>
      <c r="N14" s="15" t="n">
        <v>0.333333333333333</v>
      </c>
      <c r="O14" s="15" t="n">
        <v>0.666666666666667</v>
      </c>
      <c r="P14" s="14" t="n">
        <v>0.375</v>
      </c>
      <c r="Q14" s="14" t="n">
        <v>0.625</v>
      </c>
      <c r="R14" s="16" t="n">
        <f aca="false">IF(COUNT(D14:Q14)=0,"",IF(AND(ISNUMBER(D14),ISNUMBER(E14)),MOD(E14-D14,1)*24-IF(MOD(E14-D14,1)*24&gt;6,$M$4/60,0),0)+IF(AND(ISNUMBER(F14),ISNUMBER(G14)),MOD(G14-F14,1)*24-IF(MOD(G14-F14,1)*24&gt;6,$M$4/60,0),0)+IF(AND(ISNUMBER(H14),ISNUMBER(I14)),MOD(I14-H14,1)*24-IF(MOD(I14-H14,1)*24&gt;6,$M$4/60,0),0)+IF(AND(ISNUMBER(J14),ISNUMBER(K14)),MOD(K14-J14,1)*24-IF(MOD(K14-J14,1)*24&gt;6,$M$4/60,0),0)+IF(AND(ISNUMBER(L14),ISNUMBER(M14)),MOD(M14-L14,1)*24-IF(MOD(M14-L14,1)*24&gt;6,$M$4/60,0),0)+IF(AND(ISNUMBER(N14),ISNUMBER(O14)),MOD(O14-N14,1)*24-IF(MOD(O14-N14,1)*24&gt;6,$M$4/60,0),0)+IF(AND(ISNUMBER(P14),ISNUMBER(Q14)),MOD(Q14-P14,1)*24-IF(MOD(Q14-P14,1)*24&gt;6,$M$4/60,0),0))</f>
        <v>17</v>
      </c>
      <c r="S14" s="17" t="n">
        <v>10.85</v>
      </c>
      <c r="T14" s="18" t="n">
        <f aca="false">IF(OR(R14="",S14=""),"",R14*S14)</f>
        <v>184.45</v>
      </c>
    </row>
    <row r="15" customFormat="false" ht="18" hidden="false" customHeight="true" outlineLevel="0" collapsed="false">
      <c r="B15" s="19" t="s">
        <v>25</v>
      </c>
      <c r="C15" s="20" t="s">
        <v>24</v>
      </c>
      <c r="D15" s="21" t="s">
        <v>13</v>
      </c>
      <c r="E15" s="21"/>
      <c r="F15" s="22" t="s">
        <v>13</v>
      </c>
      <c r="G15" s="22"/>
      <c r="H15" s="21" t="s">
        <v>13</v>
      </c>
      <c r="I15" s="21"/>
      <c r="J15" s="22" t="s">
        <v>13</v>
      </c>
      <c r="K15" s="22"/>
      <c r="L15" s="21" t="s">
        <v>13</v>
      </c>
      <c r="M15" s="21"/>
      <c r="N15" s="22" t="n">
        <v>0.416666666666667</v>
      </c>
      <c r="O15" s="22" t="n">
        <v>0.75</v>
      </c>
      <c r="P15" s="21" t="n">
        <v>0.416666666666667</v>
      </c>
      <c r="Q15" s="21" t="n">
        <v>0.708333333333333</v>
      </c>
      <c r="R15" s="16" t="n">
        <f aca="false">IF(COUNT(D15:Q15)=0,"",IF(AND(ISNUMBER(D15),ISNUMBER(E15)),MOD(E15-D15,1)*24-IF(MOD(E15-D15,1)*24&gt;6,$M$4/60,0),0)+IF(AND(ISNUMBER(F15),ISNUMBER(G15)),MOD(G15-F15,1)*24-IF(MOD(G15-F15,1)*24&gt;6,$M$4/60,0),0)+IF(AND(ISNUMBER(H15),ISNUMBER(I15)),MOD(I15-H15,1)*24-IF(MOD(I15-H15,1)*24&gt;6,$M$4/60,0),0)+IF(AND(ISNUMBER(J15),ISNUMBER(K15)),MOD(K15-J15,1)*24-IF(MOD(K15-J15,1)*24&gt;6,$M$4/60,0),0)+IF(AND(ISNUMBER(L15),ISNUMBER(M15)),MOD(M15-L15,1)*24-IF(MOD(M15-L15,1)*24&gt;6,$M$4/60,0),0)+IF(AND(ISNUMBER(N15),ISNUMBER(O15)),MOD(O15-N15,1)*24-IF(MOD(O15-N15,1)*24&gt;6,$M$4/60,0),0)+IF(AND(ISNUMBER(P15),ISNUMBER(Q15)),MOD(Q15-P15,1)*24-IF(MOD(Q15-P15,1)*24&gt;6,$M$4/60,0),0))</f>
        <v>14</v>
      </c>
      <c r="S15" s="23" t="n">
        <v>10.85</v>
      </c>
      <c r="T15" s="18" t="n">
        <f aca="false">IF(OR(R15="",S15=""),"",R15*S15)</f>
        <v>151.9</v>
      </c>
    </row>
    <row r="16" customFormat="false" ht="18" hidden="false" customHeight="true" outlineLevel="0" collapsed="false">
      <c r="B16" s="12"/>
      <c r="C16" s="13"/>
      <c r="D16" s="14"/>
      <c r="E16" s="14"/>
      <c r="F16" s="15"/>
      <c r="G16" s="15"/>
      <c r="H16" s="14"/>
      <c r="I16" s="14"/>
      <c r="J16" s="15"/>
      <c r="K16" s="15"/>
      <c r="L16" s="14"/>
      <c r="M16" s="14"/>
      <c r="N16" s="15"/>
      <c r="O16" s="15"/>
      <c r="P16" s="14"/>
      <c r="Q16" s="14"/>
      <c r="R16" s="16" t="str">
        <f aca="false">IF(COUNT(D16:Q16)=0,"",IF(AND(ISNUMBER(D16),ISNUMBER(E16)),MOD(E16-D16,1)*24-IF(MOD(E16-D16,1)*24&gt;6,$M$4/60,0),0)+IF(AND(ISNUMBER(F16),ISNUMBER(G16)),MOD(G16-F16,1)*24-IF(MOD(G16-F16,1)*24&gt;6,$M$4/60,0),0)+IF(AND(ISNUMBER(H16),ISNUMBER(I16)),MOD(I16-H16,1)*24-IF(MOD(I16-H16,1)*24&gt;6,$M$4/60,0),0)+IF(AND(ISNUMBER(J16),ISNUMBER(K16)),MOD(K16-J16,1)*24-IF(MOD(K16-J16,1)*24&gt;6,$M$4/60,0),0)+IF(AND(ISNUMBER(L16),ISNUMBER(M16)),MOD(M16-L16,1)*24-IF(MOD(M16-L16,1)*24&gt;6,$M$4/60,0),0)+IF(AND(ISNUMBER(N16),ISNUMBER(O16)),MOD(O16-N16,1)*24-IF(MOD(O16-N16,1)*24&gt;6,$M$4/60,0),0)+IF(AND(ISNUMBER(P16),ISNUMBER(Q16)),MOD(Q16-P16,1)*24-IF(MOD(Q16-P16,1)*24&gt;6,$M$4/60,0),0))</f>
        <v/>
      </c>
      <c r="S16" s="17"/>
      <c r="T16" s="18" t="str">
        <f aca="false">IF(OR(R16="",S16=""),"",R16*S16)</f>
        <v/>
      </c>
    </row>
    <row r="17" customFormat="false" ht="18" hidden="false" customHeight="true" outlineLevel="0" collapsed="false">
      <c r="B17" s="19"/>
      <c r="C17" s="20"/>
      <c r="D17" s="21"/>
      <c r="E17" s="21"/>
      <c r="F17" s="22"/>
      <c r="G17" s="22"/>
      <c r="H17" s="21"/>
      <c r="I17" s="21"/>
      <c r="J17" s="22"/>
      <c r="K17" s="22"/>
      <c r="L17" s="21"/>
      <c r="M17" s="21"/>
      <c r="N17" s="22"/>
      <c r="O17" s="22"/>
      <c r="P17" s="21"/>
      <c r="Q17" s="21"/>
      <c r="R17" s="16" t="str">
        <f aca="false">IF(COUNT(D17:Q17)=0,"",IF(AND(ISNUMBER(D17),ISNUMBER(E17)),MOD(E17-D17,1)*24-IF(MOD(E17-D17,1)*24&gt;6,$M$4/60,0),0)+IF(AND(ISNUMBER(F17),ISNUMBER(G17)),MOD(G17-F17,1)*24-IF(MOD(G17-F17,1)*24&gt;6,$M$4/60,0),0)+IF(AND(ISNUMBER(H17),ISNUMBER(I17)),MOD(I17-H17,1)*24-IF(MOD(I17-H17,1)*24&gt;6,$M$4/60,0),0)+IF(AND(ISNUMBER(J17),ISNUMBER(K17)),MOD(K17-J17,1)*24-IF(MOD(K17-J17,1)*24&gt;6,$M$4/60,0),0)+IF(AND(ISNUMBER(L17),ISNUMBER(M17)),MOD(M17-L17,1)*24-IF(MOD(M17-L17,1)*24&gt;6,$M$4/60,0),0)+IF(AND(ISNUMBER(N17),ISNUMBER(O17)),MOD(O17-N17,1)*24-IF(MOD(O17-N17,1)*24&gt;6,$M$4/60,0),0)+IF(AND(ISNUMBER(P17),ISNUMBER(Q17)),MOD(Q17-P17,1)*24-IF(MOD(Q17-P17,1)*24&gt;6,$M$4/60,0),0))</f>
        <v/>
      </c>
      <c r="S17" s="23"/>
      <c r="T17" s="18" t="str">
        <f aca="false">IF(OR(R17="",S17=""),"",R17*S17)</f>
        <v/>
      </c>
    </row>
    <row r="18" customFormat="false" ht="18" hidden="false" customHeight="true" outlineLevel="0" collapsed="false">
      <c r="B18" s="12"/>
      <c r="C18" s="13"/>
      <c r="D18" s="14"/>
      <c r="E18" s="14"/>
      <c r="F18" s="15"/>
      <c r="G18" s="15"/>
      <c r="H18" s="14"/>
      <c r="I18" s="14"/>
      <c r="J18" s="15"/>
      <c r="K18" s="15"/>
      <c r="L18" s="14"/>
      <c r="M18" s="14"/>
      <c r="N18" s="15"/>
      <c r="O18" s="15"/>
      <c r="P18" s="14"/>
      <c r="Q18" s="14"/>
      <c r="R18" s="16" t="str">
        <f aca="false">IF(COUNT(D18:Q18)=0,"",IF(AND(ISNUMBER(D18),ISNUMBER(E18)),MOD(E18-D18,1)*24-IF(MOD(E18-D18,1)*24&gt;6,$M$4/60,0),0)+IF(AND(ISNUMBER(F18),ISNUMBER(G18)),MOD(G18-F18,1)*24-IF(MOD(G18-F18,1)*24&gt;6,$M$4/60,0),0)+IF(AND(ISNUMBER(H18),ISNUMBER(I18)),MOD(I18-H18,1)*24-IF(MOD(I18-H18,1)*24&gt;6,$M$4/60,0),0)+IF(AND(ISNUMBER(J18),ISNUMBER(K18)),MOD(K18-J18,1)*24-IF(MOD(K18-J18,1)*24&gt;6,$M$4/60,0),0)+IF(AND(ISNUMBER(L18),ISNUMBER(M18)),MOD(M18-L18,1)*24-IF(MOD(M18-L18,1)*24&gt;6,$M$4/60,0),0)+IF(AND(ISNUMBER(N18),ISNUMBER(O18)),MOD(O18-N18,1)*24-IF(MOD(O18-N18,1)*24&gt;6,$M$4/60,0),0)+IF(AND(ISNUMBER(P18),ISNUMBER(Q18)),MOD(Q18-P18,1)*24-IF(MOD(Q18-P18,1)*24&gt;6,$M$4/60,0),0))</f>
        <v/>
      </c>
      <c r="S18" s="17"/>
      <c r="T18" s="18" t="str">
        <f aca="false">IF(OR(R18="",S18=""),"",R18*S18)</f>
        <v/>
      </c>
    </row>
    <row r="19" customFormat="false" ht="18" hidden="false" customHeight="true" outlineLevel="0" collapsed="false">
      <c r="B19" s="19"/>
      <c r="C19" s="20"/>
      <c r="D19" s="21"/>
      <c r="E19" s="21"/>
      <c r="F19" s="22"/>
      <c r="G19" s="22"/>
      <c r="H19" s="21"/>
      <c r="I19" s="21"/>
      <c r="J19" s="22"/>
      <c r="K19" s="22"/>
      <c r="L19" s="21"/>
      <c r="M19" s="21"/>
      <c r="N19" s="22"/>
      <c r="O19" s="22"/>
      <c r="P19" s="21"/>
      <c r="Q19" s="21"/>
      <c r="R19" s="16" t="str">
        <f aca="false">IF(COUNT(D19:Q19)=0,"",IF(AND(ISNUMBER(D19),ISNUMBER(E19)),MOD(E19-D19,1)*24-IF(MOD(E19-D19,1)*24&gt;6,$M$4/60,0),0)+IF(AND(ISNUMBER(F19),ISNUMBER(G19)),MOD(G19-F19,1)*24-IF(MOD(G19-F19,1)*24&gt;6,$M$4/60,0),0)+IF(AND(ISNUMBER(H19),ISNUMBER(I19)),MOD(I19-H19,1)*24-IF(MOD(I19-H19,1)*24&gt;6,$M$4/60,0),0)+IF(AND(ISNUMBER(J19),ISNUMBER(K19)),MOD(K19-J19,1)*24-IF(MOD(K19-J19,1)*24&gt;6,$M$4/60,0),0)+IF(AND(ISNUMBER(L19),ISNUMBER(M19)),MOD(M19-L19,1)*24-IF(MOD(M19-L19,1)*24&gt;6,$M$4/60,0),0)+IF(AND(ISNUMBER(N19),ISNUMBER(O19)),MOD(O19-N19,1)*24-IF(MOD(O19-N19,1)*24&gt;6,$M$4/60,0),0)+IF(AND(ISNUMBER(P19),ISNUMBER(Q19)),MOD(Q19-P19,1)*24-IF(MOD(Q19-P19,1)*24&gt;6,$M$4/60,0),0))</f>
        <v/>
      </c>
      <c r="S19" s="23"/>
      <c r="T19" s="18" t="str">
        <f aca="false">IF(OR(R19="",S19=""),"",R19*S19)</f>
        <v/>
      </c>
    </row>
    <row r="20" customFormat="false" ht="18" hidden="false" customHeight="true" outlineLevel="0" collapsed="false">
      <c r="B20" s="12"/>
      <c r="C20" s="13"/>
      <c r="D20" s="14"/>
      <c r="E20" s="14"/>
      <c r="F20" s="15"/>
      <c r="G20" s="15"/>
      <c r="H20" s="14"/>
      <c r="I20" s="14"/>
      <c r="J20" s="15"/>
      <c r="K20" s="15"/>
      <c r="L20" s="14"/>
      <c r="M20" s="14"/>
      <c r="N20" s="15"/>
      <c r="O20" s="15"/>
      <c r="P20" s="14"/>
      <c r="Q20" s="14"/>
      <c r="R20" s="16" t="str">
        <f aca="false">IF(COUNT(D20:Q20)=0,"",IF(AND(ISNUMBER(D20),ISNUMBER(E20)),MOD(E20-D20,1)*24-IF(MOD(E20-D20,1)*24&gt;6,$M$4/60,0),0)+IF(AND(ISNUMBER(F20),ISNUMBER(G20)),MOD(G20-F20,1)*24-IF(MOD(G20-F20,1)*24&gt;6,$M$4/60,0),0)+IF(AND(ISNUMBER(H20),ISNUMBER(I20)),MOD(I20-H20,1)*24-IF(MOD(I20-H20,1)*24&gt;6,$M$4/60,0),0)+IF(AND(ISNUMBER(J20),ISNUMBER(K20)),MOD(K20-J20,1)*24-IF(MOD(K20-J20,1)*24&gt;6,$M$4/60,0),0)+IF(AND(ISNUMBER(L20),ISNUMBER(M20)),MOD(M20-L20,1)*24-IF(MOD(M20-L20,1)*24&gt;6,$M$4/60,0),0)+IF(AND(ISNUMBER(N20),ISNUMBER(O20)),MOD(O20-N20,1)*24-IF(MOD(O20-N20,1)*24&gt;6,$M$4/60,0),0)+IF(AND(ISNUMBER(P20),ISNUMBER(Q20)),MOD(Q20-P20,1)*24-IF(MOD(Q20-P20,1)*24&gt;6,$M$4/60,0),0))</f>
        <v/>
      </c>
      <c r="S20" s="17"/>
      <c r="T20" s="18" t="str">
        <f aca="false">IF(OR(R20="",S20=""),"",R20*S20)</f>
        <v/>
      </c>
    </row>
    <row r="21" customFormat="false" ht="18" hidden="false" customHeight="true" outlineLevel="0" collapsed="false">
      <c r="B21" s="19"/>
      <c r="C21" s="20"/>
      <c r="D21" s="21"/>
      <c r="E21" s="21"/>
      <c r="F21" s="22"/>
      <c r="G21" s="22"/>
      <c r="H21" s="21"/>
      <c r="I21" s="21"/>
      <c r="J21" s="22"/>
      <c r="K21" s="22"/>
      <c r="L21" s="21"/>
      <c r="M21" s="21"/>
      <c r="N21" s="22"/>
      <c r="O21" s="22"/>
      <c r="P21" s="21"/>
      <c r="Q21" s="21"/>
      <c r="R21" s="16" t="str">
        <f aca="false">IF(COUNT(D21:Q21)=0,"",IF(AND(ISNUMBER(D21),ISNUMBER(E21)),MOD(E21-D21,1)*24-IF(MOD(E21-D21,1)*24&gt;6,$M$4/60,0),0)+IF(AND(ISNUMBER(F21),ISNUMBER(G21)),MOD(G21-F21,1)*24-IF(MOD(G21-F21,1)*24&gt;6,$M$4/60,0),0)+IF(AND(ISNUMBER(H21),ISNUMBER(I21)),MOD(I21-H21,1)*24-IF(MOD(I21-H21,1)*24&gt;6,$M$4/60,0),0)+IF(AND(ISNUMBER(J21),ISNUMBER(K21)),MOD(K21-J21,1)*24-IF(MOD(K21-J21,1)*24&gt;6,$M$4/60,0),0)+IF(AND(ISNUMBER(L21),ISNUMBER(M21)),MOD(M21-L21,1)*24-IF(MOD(M21-L21,1)*24&gt;6,$M$4/60,0),0)+IF(AND(ISNUMBER(N21),ISNUMBER(O21)),MOD(O21-N21,1)*24-IF(MOD(O21-N21,1)*24&gt;6,$M$4/60,0),0)+IF(AND(ISNUMBER(P21),ISNUMBER(Q21)),MOD(Q21-P21,1)*24-IF(MOD(Q21-P21,1)*24&gt;6,$M$4/60,0),0))</f>
        <v/>
      </c>
      <c r="S21" s="23"/>
      <c r="T21" s="18" t="str">
        <f aca="false">IF(OR(R21="",S21=""),"",R21*S21)</f>
        <v/>
      </c>
    </row>
    <row r="22" customFormat="false" ht="18" hidden="false" customHeight="true" outlineLevel="0" collapsed="false">
      <c r="B22" s="12"/>
      <c r="C22" s="13"/>
      <c r="D22" s="14"/>
      <c r="E22" s="14"/>
      <c r="F22" s="15"/>
      <c r="G22" s="15"/>
      <c r="H22" s="14"/>
      <c r="I22" s="14"/>
      <c r="J22" s="15"/>
      <c r="K22" s="15"/>
      <c r="L22" s="14"/>
      <c r="M22" s="14"/>
      <c r="N22" s="15"/>
      <c r="O22" s="15"/>
      <c r="P22" s="14"/>
      <c r="Q22" s="14"/>
      <c r="R22" s="16" t="str">
        <f aca="false">IF(COUNT(D22:Q22)=0,"",IF(AND(ISNUMBER(D22),ISNUMBER(E22)),MOD(E22-D22,1)*24-IF(MOD(E22-D22,1)*24&gt;6,$M$4/60,0),0)+IF(AND(ISNUMBER(F22),ISNUMBER(G22)),MOD(G22-F22,1)*24-IF(MOD(G22-F22,1)*24&gt;6,$M$4/60,0),0)+IF(AND(ISNUMBER(H22),ISNUMBER(I22)),MOD(I22-H22,1)*24-IF(MOD(I22-H22,1)*24&gt;6,$M$4/60,0),0)+IF(AND(ISNUMBER(J22),ISNUMBER(K22)),MOD(K22-J22,1)*24-IF(MOD(K22-J22,1)*24&gt;6,$M$4/60,0),0)+IF(AND(ISNUMBER(L22),ISNUMBER(M22)),MOD(M22-L22,1)*24-IF(MOD(M22-L22,1)*24&gt;6,$M$4/60,0),0)+IF(AND(ISNUMBER(N22),ISNUMBER(O22)),MOD(O22-N22,1)*24-IF(MOD(O22-N22,1)*24&gt;6,$M$4/60,0),0)+IF(AND(ISNUMBER(P22),ISNUMBER(Q22)),MOD(Q22-P22,1)*24-IF(MOD(Q22-P22,1)*24&gt;6,$M$4/60,0),0))</f>
        <v/>
      </c>
      <c r="S22" s="17"/>
      <c r="T22" s="18" t="str">
        <f aca="false">IF(OR(R22="",S22=""),"",R22*S22)</f>
        <v/>
      </c>
    </row>
    <row r="23" customFormat="false" ht="19.5" hidden="false" customHeight="true" outlineLevel="0" collapsed="false">
      <c r="B23" s="24" t="s">
        <v>26</v>
      </c>
      <c r="C23" s="24"/>
      <c r="D23" s="25" t="n">
        <f aca="false">SUMPRODUCT(ISNUMBER(D8:D22)*ISNUMBER(E8:E22))</f>
        <v>4</v>
      </c>
      <c r="E23" s="25"/>
      <c r="F23" s="25" t="n">
        <f aca="false">SUMPRODUCT(ISNUMBER(F8:F22)*ISNUMBER(G8:G22))</f>
        <v>4</v>
      </c>
      <c r="G23" s="25"/>
      <c r="H23" s="25" t="n">
        <f aca="false">SUMPRODUCT(ISNUMBER(H8:H22)*ISNUMBER(I8:I22))</f>
        <v>5</v>
      </c>
      <c r="I23" s="25"/>
      <c r="J23" s="25" t="n">
        <f aca="false">SUMPRODUCT(ISNUMBER(J8:J22)*ISNUMBER(K8:K22))</f>
        <v>5</v>
      </c>
      <c r="K23" s="25"/>
      <c r="L23" s="25" t="n">
        <f aca="false">SUMPRODUCT(ISNUMBER(L8:L22)*ISNUMBER(M8:M22))</f>
        <v>5</v>
      </c>
      <c r="M23" s="25"/>
      <c r="N23" s="25" t="n">
        <f aca="false">SUMPRODUCT(ISNUMBER(N8:N22)*ISNUMBER(O8:O22))</f>
        <v>5</v>
      </c>
      <c r="O23" s="25"/>
      <c r="P23" s="25" t="n">
        <f aca="false">SUMPRODUCT(ISNUMBER(P8:P22)*ISNUMBER(Q8:Q22))</f>
        <v>5</v>
      </c>
      <c r="Q23" s="25"/>
      <c r="R23" s="26" t="n">
        <f aca="false">SUM(R8:R22)</f>
        <v>232</v>
      </c>
      <c r="S23" s="27"/>
      <c r="T23" s="28" t="n">
        <f aca="false">SUM(T8:T22)</f>
        <v>3024.74</v>
      </c>
    </row>
    <row r="25" customFormat="false" ht="15" hidden="false" customHeight="false" outlineLevel="0" collapsed="false">
      <c r="B25" s="29" t="s">
        <v>27</v>
      </c>
    </row>
  </sheetData>
  <mergeCells count="22">
    <mergeCell ref="C4:E4"/>
    <mergeCell ref="F4:L4"/>
    <mergeCell ref="B6:B7"/>
    <mergeCell ref="C6:C7"/>
    <mergeCell ref="D6:E6"/>
    <mergeCell ref="F6:G6"/>
    <mergeCell ref="H6:I6"/>
    <mergeCell ref="J6:K6"/>
    <mergeCell ref="L6:M6"/>
    <mergeCell ref="N6:O6"/>
    <mergeCell ref="P6:Q6"/>
    <mergeCell ref="R6:R7"/>
    <mergeCell ref="S6:S7"/>
    <mergeCell ref="T6:T7"/>
    <mergeCell ref="B23:C23"/>
    <mergeCell ref="D23:E23"/>
    <mergeCell ref="F23:G23"/>
    <mergeCell ref="H23:I23"/>
    <mergeCell ref="J23:K23"/>
    <mergeCell ref="L23:M23"/>
    <mergeCell ref="N23:O23"/>
    <mergeCell ref="P23:Q23"/>
  </mergeCells>
  <conditionalFormatting sqref="D8:Q22">
    <cfRule type="cellIs" priority="2" operator="equal" aboveAverage="0" equalAverage="0" bottom="0" percent="0" rank="0" text="" dxfId="0">
      <formula>"Off"</formula>
    </cfRule>
    <cfRule type="cellIs" priority="3" operator="equal" aboveAverage="0" equalAverage="0" bottom="0" percent="0" rank="0" text="" dxfId="1">
      <formula>"Hol"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0" t="s">
        <v>28</v>
      </c>
    </row>
    <row r="4" customFormat="false" ht="30" hidden="false" customHeight="true" outlineLevel="0" collapsed="false">
      <c r="B4" s="31" t="s">
        <v>29</v>
      </c>
    </row>
    <row r="6" customFormat="false" ht="30" hidden="false" customHeight="true" outlineLevel="0" collapsed="false">
      <c r="B6" s="31" t="s">
        <v>30</v>
      </c>
    </row>
    <row r="8" customFormat="false" ht="30" hidden="false" customHeight="true" outlineLevel="0" collapsed="false">
      <c r="B8" s="31" t="s">
        <v>31</v>
      </c>
    </row>
    <row r="10" customFormat="false" ht="30" hidden="false" customHeight="true" outlineLevel="0" collapsed="false">
      <c r="B10" s="31" t="s">
        <v>32</v>
      </c>
    </row>
    <row r="12" customFormat="false" ht="30" hidden="false" customHeight="true" outlineLevel="0" collapsed="false">
      <c r="B12" s="31" t="s">
        <v>33</v>
      </c>
    </row>
    <row r="14" customFormat="false" ht="30" hidden="false" customHeight="true" outlineLevel="0" collapsed="false">
      <c r="B14" s="31" t="s">
        <v>34</v>
      </c>
    </row>
    <row r="16" customFormat="false" ht="30" hidden="false" customHeight="true" outlineLevel="0" collapsed="false">
      <c r="B16" s="31" t="s">
        <v>35</v>
      </c>
    </row>
    <row r="18" customFormat="false" ht="30" hidden="false" customHeight="true" outlineLevel="0" collapsed="false">
      <c r="B18" s="31" t="s">
        <v>36</v>
      </c>
    </row>
    <row r="20" customFormat="false" ht="30" hidden="false" customHeight="true" outlineLevel="0" collapsed="false">
      <c r="B20" s="31" t="s">
        <v>37</v>
      </c>
    </row>
    <row r="22" customFormat="false" ht="30" hidden="false" customHeight="true" outlineLevel="0" collapsed="false">
      <c r="B22" s="31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2026-10-13T22:20:00Z</dcterms:created>
  <dc:creator>uziapps.com</dc:creator>
  <dc:description/>
  <dc:language>en-US</dc:language>
  <cp:lastModifiedBy/>
  <dcterms:modified xsi:type="dcterms:W3CDTF">2026-10-13T22:20:00Z</dcterms:modified>
  <cp:revision>0</cp:revision>
  <dc:subject/>
  <dc:title>Weekly staff rota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